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Y 2020 - 2021\Other Files\Final JHS RQA\"/>
    </mc:Choice>
  </mc:AlternateContent>
  <bookViews>
    <workbookView xWindow="0" yWindow="0" windowWidth="20490" windowHeight="7755" tabRatio="911"/>
  </bookViews>
  <sheets>
    <sheet name="SEC-ENGLISH" sheetId="2" r:id="rId1"/>
    <sheet name="MATH" sheetId="6" r:id="rId2"/>
    <sheet name="SCIENCE" sheetId="10" r:id="rId3"/>
    <sheet name="FILIPINO" sheetId="5" r:id="rId4"/>
    <sheet name="AP" sheetId="14" r:id="rId5"/>
    <sheet name="TLE-HE" sheetId="19" r:id="rId6"/>
  </sheets>
  <definedNames>
    <definedName name="_xlnm.Print_Area" localSheetId="0">'SEC-ENGLISH'!$A$1:$AD$43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7" i="10" l="1"/>
  <c r="P17" i="10"/>
  <c r="Q17" i="10" s="1"/>
  <c r="L17" i="10"/>
  <c r="Z17" i="14"/>
  <c r="AA17" i="14" s="1"/>
  <c r="P17" i="14"/>
  <c r="Q17" i="14" s="1"/>
  <c r="L17" i="14"/>
  <c r="Z19" i="19"/>
  <c r="Z18" i="19"/>
  <c r="AA18" i="19" s="1"/>
  <c r="Z17" i="19"/>
  <c r="V17" i="19"/>
  <c r="P19" i="19"/>
  <c r="Q19" i="19" s="1"/>
  <c r="P18" i="19"/>
  <c r="Q18" i="19" s="1"/>
  <c r="P17" i="19"/>
  <c r="Q17" i="19" s="1"/>
  <c r="L19" i="19"/>
  <c r="L18" i="19"/>
  <c r="L17" i="19"/>
  <c r="Z25" i="6"/>
  <c r="Z24" i="6"/>
  <c r="Z23" i="6"/>
  <c r="Z22" i="6"/>
  <c r="Z21" i="6"/>
  <c r="Z20" i="6"/>
  <c r="Z19" i="6"/>
  <c r="Z18" i="6"/>
  <c r="Z17" i="6"/>
  <c r="P25" i="6"/>
  <c r="Q25" i="6" s="1"/>
  <c r="P24" i="6"/>
  <c r="Q24" i="6" s="1"/>
  <c r="P23" i="6"/>
  <c r="Q23" i="6" s="1"/>
  <c r="P22" i="6"/>
  <c r="Q22" i="6" s="1"/>
  <c r="P21" i="6"/>
  <c r="Q21" i="6" s="1"/>
  <c r="P20" i="6"/>
  <c r="Q20" i="6" s="1"/>
  <c r="P19" i="6"/>
  <c r="Q19" i="6" s="1"/>
  <c r="P18" i="6"/>
  <c r="Q18" i="6" s="1"/>
  <c r="P17" i="6"/>
  <c r="Q17" i="6" s="1"/>
  <c r="L25" i="6"/>
  <c r="L24" i="6"/>
  <c r="L23" i="6"/>
  <c r="L22" i="6"/>
  <c r="L21" i="6"/>
  <c r="L20" i="6"/>
  <c r="L19" i="6"/>
  <c r="L18" i="6"/>
  <c r="L17" i="6"/>
  <c r="Z22" i="5"/>
  <c r="Z21" i="5"/>
  <c r="Z20" i="5"/>
  <c r="Z19" i="5"/>
  <c r="Z18" i="5"/>
  <c r="Z17" i="5"/>
  <c r="P22" i="5"/>
  <c r="Q22" i="5" s="1"/>
  <c r="P21" i="5"/>
  <c r="Q21" i="5" s="1"/>
  <c r="P20" i="5"/>
  <c r="Q20" i="5" s="1"/>
  <c r="P19" i="5"/>
  <c r="Q19" i="5" s="1"/>
  <c r="P18" i="5"/>
  <c r="Q18" i="5" s="1"/>
  <c r="P17" i="5"/>
  <c r="Q17" i="5" s="1"/>
  <c r="L22" i="5"/>
  <c r="L21" i="5"/>
  <c r="L20" i="5"/>
  <c r="L19" i="5"/>
  <c r="L18" i="5"/>
  <c r="L17" i="5"/>
  <c r="Z21" i="2"/>
  <c r="Z20" i="2"/>
  <c r="Z19" i="2"/>
  <c r="Z18" i="2"/>
  <c r="Z17" i="2"/>
  <c r="P21" i="2"/>
  <c r="Q21" i="2" s="1"/>
  <c r="P20" i="2"/>
  <c r="Q20" i="2" s="1"/>
  <c r="P19" i="2"/>
  <c r="Q19" i="2" s="1"/>
  <c r="P18" i="2"/>
  <c r="Q18" i="2" s="1"/>
  <c r="P17" i="2"/>
  <c r="Q17" i="2" s="1"/>
  <c r="L21" i="2"/>
  <c r="L20" i="2"/>
  <c r="L19" i="2"/>
  <c r="L18" i="2"/>
  <c r="L17" i="2"/>
  <c r="AA21" i="2" l="1"/>
  <c r="AD21" i="2" s="1"/>
  <c r="AA17" i="2"/>
  <c r="AD17" i="2" s="1"/>
  <c r="AA19" i="2"/>
  <c r="AA18" i="2"/>
  <c r="AB18" i="2" s="1"/>
  <c r="AA20" i="2"/>
  <c r="AA22" i="6"/>
  <c r="AA17" i="6"/>
  <c r="AD17" i="6" s="1"/>
  <c r="AA21" i="6"/>
  <c r="AD21" i="6" s="1"/>
  <c r="AA25" i="6"/>
  <c r="AD25" i="6" s="1"/>
  <c r="AA23" i="6"/>
  <c r="AA20" i="6"/>
  <c r="AA24" i="6"/>
  <c r="AD24" i="6" s="1"/>
  <c r="AA18" i="6"/>
  <c r="AA19" i="6"/>
  <c r="AA18" i="5"/>
  <c r="AD18" i="5" s="1"/>
  <c r="AA17" i="5"/>
  <c r="AA21" i="5"/>
  <c r="AD21" i="5" s="1"/>
  <c r="AA22" i="5"/>
  <c r="AD22" i="5" s="1"/>
  <c r="AA19" i="5"/>
  <c r="AA20" i="5"/>
  <c r="AD20" i="5" s="1"/>
  <c r="AA19" i="19"/>
  <c r="AA17" i="19"/>
  <c r="AB17" i="19" s="1"/>
  <c r="AA17" i="10"/>
  <c r="AD17" i="14"/>
  <c r="AB17" i="14"/>
  <c r="AD17" i="19"/>
  <c r="AD18" i="19"/>
  <c r="AB18" i="19"/>
  <c r="AD19" i="19"/>
  <c r="AB19" i="19"/>
  <c r="AD19" i="6"/>
  <c r="AD22" i="6"/>
  <c r="AD23" i="6"/>
  <c r="AD19" i="5"/>
  <c r="AD17" i="5"/>
  <c r="AB21" i="5"/>
  <c r="AD19" i="2"/>
  <c r="AB21" i="2"/>
  <c r="AB17" i="2" l="1"/>
  <c r="AD18" i="2"/>
  <c r="AB19" i="2"/>
  <c r="AB20" i="2"/>
  <c r="AD20" i="2"/>
  <c r="AB22" i="6"/>
  <c r="AB20" i="6"/>
  <c r="AD20" i="6"/>
  <c r="AB19" i="6"/>
  <c r="AB25" i="6"/>
  <c r="AB24" i="6"/>
  <c r="AB21" i="6"/>
  <c r="AB23" i="6"/>
  <c r="AB18" i="6"/>
  <c r="AB17" i="6"/>
  <c r="AD18" i="6"/>
  <c r="AB20" i="5"/>
  <c r="AB17" i="5"/>
  <c r="AB19" i="5"/>
  <c r="AB22" i="5"/>
  <c r="AB18" i="5"/>
  <c r="AD17" i="10"/>
  <c r="AB17" i="10"/>
  <c r="AA20" i="19" l="1"/>
  <c r="AA21" i="19"/>
  <c r="AA18" i="10" l="1"/>
  <c r="AA19" i="10"/>
  <c r="AA20" i="10"/>
  <c r="AA21" i="10"/>
  <c r="AA18" i="14"/>
  <c r="AA19" i="14"/>
  <c r="AA20" i="14"/>
  <c r="AA21" i="14"/>
  <c r="AA24" i="5" l="1"/>
  <c r="AA23" i="5"/>
</calcChain>
</file>

<file path=xl/sharedStrings.xml><?xml version="1.0" encoding="utf-8"?>
<sst xmlns="http://schemas.openxmlformats.org/spreadsheetml/2006/main" count="587" uniqueCount="154">
  <si>
    <t>No.</t>
  </si>
  <si>
    <t>Name of Applicant</t>
  </si>
  <si>
    <t>Address</t>
  </si>
  <si>
    <t>A. EDUCATION</t>
  </si>
  <si>
    <t>B. TEACHING EXPERIENCE</t>
  </si>
  <si>
    <t>(20%)</t>
  </si>
  <si>
    <t>(15%)</t>
  </si>
  <si>
    <t>(10%)</t>
  </si>
  <si>
    <t>C. LET/PBET RATING</t>
  </si>
  <si>
    <t>D. SPECIALIZED TRAINING</t>
  </si>
  <si>
    <t>E.INTERVIEW</t>
  </si>
  <si>
    <t>F. DEMO-TEACHING</t>
  </si>
  <si>
    <t>Last Name</t>
  </si>
  <si>
    <t>First Name</t>
  </si>
  <si>
    <t>MI</t>
  </si>
  <si>
    <t>GWA</t>
  </si>
  <si>
    <t>Eq.  Points</t>
  </si>
  <si>
    <t>TOTAL</t>
  </si>
  <si>
    <t>No.of Mos.</t>
  </si>
  <si>
    <t>Eq. Points</t>
  </si>
  <si>
    <t>Rating</t>
  </si>
  <si>
    <t>Cetificate</t>
  </si>
  <si>
    <t>(Based on DepEd Order No. 7, s. 2015)</t>
  </si>
  <si>
    <t>G. COMMUNICATION SKILLS</t>
  </si>
  <si>
    <t>Division Selection Committee:</t>
  </si>
  <si>
    <t>S.Y 2020-2021</t>
  </si>
  <si>
    <t>Remarks</t>
  </si>
  <si>
    <t>Date posted:</t>
  </si>
  <si>
    <t>Member</t>
  </si>
  <si>
    <t>Schools Division Superintendent</t>
  </si>
  <si>
    <t>ASDS / PSB Chair</t>
  </si>
  <si>
    <t>REGISTRY OF QUALIFIED APPLICANTS FOR SECONDARY LEVEL</t>
  </si>
  <si>
    <t>NENITA G. JARALVE</t>
  </si>
  <si>
    <t>ARCELI A. CABAHUG</t>
  </si>
  <si>
    <t>ELMA LARUMBE</t>
  </si>
  <si>
    <t>ROGELIO MAUNES</t>
  </si>
  <si>
    <t>ROSEMARY N. OLIVERIO</t>
  </si>
  <si>
    <t>Division President of Principals' Association</t>
  </si>
  <si>
    <t>Division President ofTeachers' Organization</t>
  </si>
  <si>
    <t>RANK</t>
  </si>
  <si>
    <t>SUBJECT AREA SPECIALIZATION:</t>
  </si>
  <si>
    <t>ENGLISH</t>
  </si>
  <si>
    <t>FILIPINO</t>
  </si>
  <si>
    <t>ALGEBRA</t>
  </si>
  <si>
    <t>GENERAL SCIENCE</t>
  </si>
  <si>
    <t>ARALING PANLIPUNAN</t>
  </si>
  <si>
    <t>School Applied</t>
  </si>
  <si>
    <t>District</t>
  </si>
  <si>
    <t>Mater's/Doctoral Degree</t>
  </si>
  <si>
    <t>KVT/LGU FUNDED EXPERIENCE No. of years</t>
  </si>
  <si>
    <t>Skills Demo</t>
  </si>
  <si>
    <t>Average Points</t>
  </si>
  <si>
    <t>EPT Score</t>
  </si>
  <si>
    <t>TOTAL 100 Points</t>
  </si>
  <si>
    <t>Contact Number</t>
  </si>
  <si>
    <t>Approved:</t>
  </si>
  <si>
    <t>TLE (HOME ECONOMICS)</t>
  </si>
  <si>
    <t>MARILYN S. ANDALES, EdD, CESO V</t>
  </si>
  <si>
    <t>CARTESA M. PERICO, EdD</t>
  </si>
  <si>
    <t>NOVIE O. MANGUBAT, EdD</t>
  </si>
  <si>
    <t>ANTOLIJAO</t>
  </si>
  <si>
    <t>TABAY</t>
  </si>
  <si>
    <t>VILLARINO</t>
  </si>
  <si>
    <t xml:space="preserve">NACES </t>
  </si>
  <si>
    <t>OLEGARIO</t>
  </si>
  <si>
    <t>ROWENA</t>
  </si>
  <si>
    <t>BABY JEAN</t>
  </si>
  <si>
    <t>JUNVIC</t>
  </si>
  <si>
    <t>CHRISTINE MAE</t>
  </si>
  <si>
    <t>JOSEPHINE</t>
  </si>
  <si>
    <t>A</t>
  </si>
  <si>
    <t>C</t>
  </si>
  <si>
    <t>S</t>
  </si>
  <si>
    <t>N</t>
  </si>
  <si>
    <t>Lataban, Liloan, Cebu</t>
  </si>
  <si>
    <t>Mandaue City</t>
  </si>
  <si>
    <t>Poblacion, Liloan, Cebu</t>
  </si>
  <si>
    <t>Ibabao, San Vicente, Liloan, Cebu</t>
  </si>
  <si>
    <t>Lataban NHS</t>
  </si>
  <si>
    <t>LNHS</t>
  </si>
  <si>
    <t>Liloan</t>
  </si>
  <si>
    <t>CSS NC2</t>
  </si>
  <si>
    <t>BPP NC2 / TMC1</t>
  </si>
  <si>
    <t>Trng CSS</t>
  </si>
  <si>
    <t>Contact Center Services NC2</t>
  </si>
  <si>
    <t>PILAPIL</t>
  </si>
  <si>
    <t>OFTANA</t>
  </si>
  <si>
    <t>ERMAC</t>
  </si>
  <si>
    <t>ARITA</t>
  </si>
  <si>
    <t>HONEY JANE</t>
  </si>
  <si>
    <t>LAARNI</t>
  </si>
  <si>
    <t>MARY JOY</t>
  </si>
  <si>
    <t>JAY</t>
  </si>
  <si>
    <t>LEA</t>
  </si>
  <si>
    <t>B</t>
  </si>
  <si>
    <t>L</t>
  </si>
  <si>
    <t>Kapaz, Tayud, Liloan, Cebu</t>
  </si>
  <si>
    <t>Purok Caimito, Bajac, Pob Liloan, Cebu</t>
  </si>
  <si>
    <t>Purok Agbate, Calero, Liloan</t>
  </si>
  <si>
    <t>Purok Molave, Tayud, Liloan, Cebu</t>
  </si>
  <si>
    <t>Calero IS</t>
  </si>
  <si>
    <t>Intro to Computer</t>
  </si>
  <si>
    <t>BPP NC2</t>
  </si>
  <si>
    <t>Computer</t>
  </si>
  <si>
    <t>JANAMJAM</t>
  </si>
  <si>
    <t>GESTA</t>
  </si>
  <si>
    <t>JUBAY</t>
  </si>
  <si>
    <t>LONOY</t>
  </si>
  <si>
    <t>BARREDO</t>
  </si>
  <si>
    <t>BETCHER</t>
  </si>
  <si>
    <t>CRUSPERO</t>
  </si>
  <si>
    <t>DAYDAY</t>
  </si>
  <si>
    <t>SANVICTORES</t>
  </si>
  <si>
    <t>IREEN</t>
  </si>
  <si>
    <t>JULIE MAY</t>
  </si>
  <si>
    <t>MARY REGLA</t>
  </si>
  <si>
    <t>LIESEL</t>
  </si>
  <si>
    <t>MARY CHRISTINE</t>
  </si>
  <si>
    <t>AILEEN</t>
  </si>
  <si>
    <t>CHRISTINE JOY</t>
  </si>
  <si>
    <t>RODRIGO</t>
  </si>
  <si>
    <t>GENEVA</t>
  </si>
  <si>
    <t>M</t>
  </si>
  <si>
    <t>V</t>
  </si>
  <si>
    <t>U</t>
  </si>
  <si>
    <t>G</t>
  </si>
  <si>
    <t>Blk10 Lot15, Villa Azalea, Cotcot, Liloan, Cebu</t>
  </si>
  <si>
    <t>Molave, Cogon, Pob., Liloan</t>
  </si>
  <si>
    <t>Phase1, Blk8, Lot12, Villa Azalea, Cotcot, Liloan, Cebu</t>
  </si>
  <si>
    <t>Purok Sambag, Jubay, Liloan, Cebu</t>
  </si>
  <si>
    <t>Purok Nangka, Bajac, Pob Liloan, Cebu</t>
  </si>
  <si>
    <t>Ka-Tanoy, Sta Cruz, Liloan</t>
  </si>
  <si>
    <t>AMNHS-DC</t>
  </si>
  <si>
    <t>BPP NC2 /CSS NC2</t>
  </si>
  <si>
    <t>CSS NCII</t>
  </si>
  <si>
    <t>Dressmaking</t>
  </si>
  <si>
    <t>MS Office</t>
  </si>
  <si>
    <t>Computer Skill</t>
  </si>
  <si>
    <t>AGBAY</t>
  </si>
  <si>
    <t>TALISIC</t>
  </si>
  <si>
    <t>PASTURAN</t>
  </si>
  <si>
    <t>JANICE HANSES</t>
  </si>
  <si>
    <t>IVY</t>
  </si>
  <si>
    <t>CATHERINE</t>
  </si>
  <si>
    <t>D</t>
  </si>
  <si>
    <t>Kalubian, Yati, Liloan, Cebu</t>
  </si>
  <si>
    <t>San Vicente, Liloan, Cebu</t>
  </si>
  <si>
    <t>Catarman, Liloan, Cebu</t>
  </si>
  <si>
    <t>Trng BPP</t>
  </si>
  <si>
    <t>APARRE</t>
  </si>
  <si>
    <t>LUTAO</t>
  </si>
  <si>
    <t>DEXTER</t>
  </si>
  <si>
    <t>ANGELIE</t>
  </si>
  <si>
    <t>Purok Kamote, Calero, Liloan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</si>
</sst>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164" fontId="4" fillId="0" borderId="6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1">
    <cellStyle name="Normal" xfId="0" builtinId="0"/>
  </cellStyles>
  <dxfs count="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87085</xdr:colOff>
      <xdr:row>0</xdr:row>
      <xdr:rowOff>107325</xdr:rowOff>
    </xdr:from>
    <xdr:to>
      <xdr:col>29</xdr:col>
      <xdr:colOff>272143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87085" y="107325"/>
          <a:ext cx="15615558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37</xdr:row>
      <xdr:rowOff>0</xdr:rowOff>
    </xdr:from>
    <xdr:to>
      <xdr:col>23</xdr:col>
      <xdr:colOff>272143</xdr:colOff>
      <xdr:row>42</xdr:row>
      <xdr:rowOff>82028</xdr:rowOff>
    </xdr:to>
    <xdr:grpSp>
      <xdr:nvGrpSpPr>
        <xdr:cNvPr id="10" name="Group 9"/>
        <xdr:cNvGrpSpPr/>
      </xdr:nvGrpSpPr>
      <xdr:grpSpPr>
        <a:xfrm>
          <a:off x="0" y="9035143"/>
          <a:ext cx="12545786" cy="1034528"/>
          <a:chOff x="0" y="0"/>
          <a:chExt cx="6252845" cy="819612"/>
        </a:xfrm>
      </xdr:grpSpPr>
      <xdr:cxnSp macro="">
        <xdr:nvCxnSpPr>
          <xdr:cNvPr id="11" name="Straight Connector 10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6051" y="46817"/>
            <a:ext cx="512241" cy="772795"/>
          </a:xfrm>
          <a:prstGeom prst="rect">
            <a:avLst/>
          </a:prstGeom>
          <a:noFill/>
        </xdr:spPr>
      </xdr:pic>
      <xdr:sp macro="" textlink="">
        <xdr:nvSpPr>
          <xdr:cNvPr id="13" name="Text Box 2"/>
          <xdr:cNvSpPr txBox="1">
            <a:spLocks noChangeArrowheads="1"/>
          </xdr:cNvSpPr>
        </xdr:nvSpPr>
        <xdr:spPr bwMode="auto">
          <a:xfrm>
            <a:off x="885825" y="36845"/>
            <a:ext cx="1568336" cy="7715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46265</xdr:colOff>
      <xdr:row>0</xdr:row>
      <xdr:rowOff>107325</xdr:rowOff>
    </xdr:from>
    <xdr:to>
      <xdr:col>28</xdr:col>
      <xdr:colOff>707572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46265" y="107325"/>
          <a:ext cx="15357021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38</xdr:row>
      <xdr:rowOff>0</xdr:rowOff>
    </xdr:from>
    <xdr:to>
      <xdr:col>23</xdr:col>
      <xdr:colOff>370459</xdr:colOff>
      <xdr:row>43</xdr:row>
      <xdr:rowOff>95444</xdr:rowOff>
    </xdr:to>
    <xdr:grpSp>
      <xdr:nvGrpSpPr>
        <xdr:cNvPr id="11" name="Group 10"/>
        <xdr:cNvGrpSpPr/>
      </xdr:nvGrpSpPr>
      <xdr:grpSpPr>
        <a:xfrm>
          <a:off x="0" y="9511393"/>
          <a:ext cx="12820995" cy="1047944"/>
          <a:chOff x="0" y="0"/>
          <a:chExt cx="6252845" cy="819612"/>
        </a:xfrm>
      </xdr:grpSpPr>
      <xdr:cxnSp macro="">
        <xdr:nvCxnSpPr>
          <xdr:cNvPr id="12" name="Straight Connector 11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6051" y="46817"/>
            <a:ext cx="512241" cy="772795"/>
          </a:xfrm>
          <a:prstGeom prst="rect">
            <a:avLst/>
          </a:prstGeom>
          <a:noFill/>
        </xdr:spPr>
      </xdr:pic>
      <xdr:sp macro="" textlink="">
        <xdr:nvSpPr>
          <xdr:cNvPr id="14" name="Text Box 2"/>
          <xdr:cNvSpPr txBox="1">
            <a:spLocks noChangeArrowheads="1"/>
          </xdr:cNvSpPr>
        </xdr:nvSpPr>
        <xdr:spPr bwMode="auto">
          <a:xfrm>
            <a:off x="885825" y="36845"/>
            <a:ext cx="1568336" cy="7715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69478</xdr:colOff>
      <xdr:row>0</xdr:row>
      <xdr:rowOff>107325</xdr:rowOff>
    </xdr:from>
    <xdr:to>
      <xdr:col>29</xdr:col>
      <xdr:colOff>331397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69478" y="107325"/>
          <a:ext cx="15251888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39</xdr:row>
      <xdr:rowOff>0</xdr:rowOff>
    </xdr:from>
    <xdr:to>
      <xdr:col>24</xdr:col>
      <xdr:colOff>167952</xdr:colOff>
      <xdr:row>44</xdr:row>
      <xdr:rowOff>67430</xdr:rowOff>
    </xdr:to>
    <xdr:grpSp>
      <xdr:nvGrpSpPr>
        <xdr:cNvPr id="10" name="Group 9"/>
        <xdr:cNvGrpSpPr/>
      </xdr:nvGrpSpPr>
      <xdr:grpSpPr>
        <a:xfrm>
          <a:off x="0" y="8846344"/>
          <a:ext cx="12657608" cy="1019930"/>
          <a:chOff x="0" y="0"/>
          <a:chExt cx="6252845" cy="819612"/>
        </a:xfrm>
      </xdr:grpSpPr>
      <xdr:cxnSp macro="">
        <xdr:nvCxnSpPr>
          <xdr:cNvPr id="11" name="Straight Connector 10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6051" y="46817"/>
            <a:ext cx="512241" cy="772795"/>
          </a:xfrm>
          <a:prstGeom prst="rect">
            <a:avLst/>
          </a:prstGeom>
          <a:noFill/>
        </xdr:spPr>
      </xdr:pic>
      <xdr:sp macro="" textlink="">
        <xdr:nvSpPr>
          <xdr:cNvPr id="13" name="Text Box 2"/>
          <xdr:cNvSpPr txBox="1">
            <a:spLocks noChangeArrowheads="1"/>
          </xdr:cNvSpPr>
        </xdr:nvSpPr>
        <xdr:spPr bwMode="auto">
          <a:xfrm>
            <a:off x="885825" y="36845"/>
            <a:ext cx="1568336" cy="7715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75399</xdr:colOff>
      <xdr:row>0</xdr:row>
      <xdr:rowOff>107325</xdr:rowOff>
    </xdr:from>
    <xdr:to>
      <xdr:col>28</xdr:col>
      <xdr:colOff>462644</xdr:colOff>
      <xdr:row>7</xdr:row>
      <xdr:rowOff>123825</xdr:rowOff>
    </xdr:to>
    <xdr:grpSp>
      <xdr:nvGrpSpPr>
        <xdr:cNvPr id="18" name="Group 17"/>
        <xdr:cNvGrpSpPr/>
      </xdr:nvGrpSpPr>
      <xdr:grpSpPr>
        <a:xfrm>
          <a:off x="75399" y="107325"/>
          <a:ext cx="15191816" cy="1350000"/>
          <a:chOff x="0" y="-154633"/>
          <a:chExt cx="6448425" cy="1735783"/>
        </a:xfrm>
      </xdr:grpSpPr>
      <xdr:cxnSp macro="">
        <xdr:nvCxnSpPr>
          <xdr:cNvPr id="19" name="Straight Connector 18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20" name="Picture 19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21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40</xdr:row>
      <xdr:rowOff>0</xdr:rowOff>
    </xdr:from>
    <xdr:to>
      <xdr:col>23</xdr:col>
      <xdr:colOff>275209</xdr:colOff>
      <xdr:row>45</xdr:row>
      <xdr:rowOff>95444</xdr:rowOff>
    </xdr:to>
    <xdr:grpSp>
      <xdr:nvGrpSpPr>
        <xdr:cNvPr id="10" name="Group 9"/>
        <xdr:cNvGrpSpPr/>
      </xdr:nvGrpSpPr>
      <xdr:grpSpPr>
        <a:xfrm>
          <a:off x="0" y="9606643"/>
          <a:ext cx="12834602" cy="1047944"/>
          <a:chOff x="0" y="0"/>
          <a:chExt cx="6252845" cy="819612"/>
        </a:xfrm>
      </xdr:grpSpPr>
      <xdr:cxnSp macro="">
        <xdr:nvCxnSpPr>
          <xdr:cNvPr id="11" name="Straight Connector 10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6051" y="46817"/>
            <a:ext cx="512241" cy="772795"/>
          </a:xfrm>
          <a:prstGeom prst="rect">
            <a:avLst/>
          </a:prstGeom>
          <a:noFill/>
        </xdr:spPr>
      </xdr:pic>
      <xdr:sp macro="" textlink="">
        <xdr:nvSpPr>
          <xdr:cNvPr id="13" name="Text Box 2"/>
          <xdr:cNvSpPr txBox="1">
            <a:spLocks noChangeArrowheads="1"/>
          </xdr:cNvSpPr>
        </xdr:nvSpPr>
        <xdr:spPr bwMode="auto">
          <a:xfrm>
            <a:off x="885825" y="36845"/>
            <a:ext cx="1568336" cy="7715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209548</xdr:colOff>
      <xdr:row>0</xdr:row>
      <xdr:rowOff>107325</xdr:rowOff>
    </xdr:from>
    <xdr:to>
      <xdr:col>29</xdr:col>
      <xdr:colOff>272143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209548" y="107325"/>
          <a:ext cx="15493095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43</xdr:row>
      <xdr:rowOff>0</xdr:rowOff>
    </xdr:from>
    <xdr:to>
      <xdr:col>23</xdr:col>
      <xdr:colOff>136071</xdr:colOff>
      <xdr:row>48</xdr:row>
      <xdr:rowOff>82028</xdr:rowOff>
    </xdr:to>
    <xdr:grpSp>
      <xdr:nvGrpSpPr>
        <xdr:cNvPr id="10" name="Group 9"/>
        <xdr:cNvGrpSpPr/>
      </xdr:nvGrpSpPr>
      <xdr:grpSpPr>
        <a:xfrm>
          <a:off x="0" y="9620250"/>
          <a:ext cx="12872357" cy="1034528"/>
          <a:chOff x="0" y="0"/>
          <a:chExt cx="6252845" cy="819612"/>
        </a:xfrm>
      </xdr:grpSpPr>
      <xdr:cxnSp macro="">
        <xdr:nvCxnSpPr>
          <xdr:cNvPr id="11" name="Straight Connector 10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6051" y="46817"/>
            <a:ext cx="512241" cy="772795"/>
          </a:xfrm>
          <a:prstGeom prst="rect">
            <a:avLst/>
          </a:prstGeom>
          <a:noFill/>
        </xdr:spPr>
      </xdr:pic>
      <xdr:sp macro="" textlink="">
        <xdr:nvSpPr>
          <xdr:cNvPr id="13" name="Text Box 2"/>
          <xdr:cNvSpPr txBox="1">
            <a:spLocks noChangeArrowheads="1"/>
          </xdr:cNvSpPr>
        </xdr:nvSpPr>
        <xdr:spPr bwMode="auto">
          <a:xfrm>
            <a:off x="885825" y="36845"/>
            <a:ext cx="1568336" cy="7715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107325</xdr:rowOff>
    </xdr:from>
    <xdr:to>
      <xdr:col>29</xdr:col>
      <xdr:colOff>244929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209549" y="107325"/>
          <a:ext cx="15479487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40246</xdr:colOff>
      <xdr:row>44</xdr:row>
      <xdr:rowOff>26830</xdr:rowOff>
    </xdr:from>
    <xdr:to>
      <xdr:col>26</xdr:col>
      <xdr:colOff>13415</xdr:colOff>
      <xdr:row>48</xdr:row>
      <xdr:rowOff>67524</xdr:rowOff>
    </xdr:to>
    <xdr:grpSp>
      <xdr:nvGrpSpPr>
        <xdr:cNvPr id="6" name="Group 5"/>
        <xdr:cNvGrpSpPr/>
      </xdr:nvGrpSpPr>
      <xdr:grpSpPr>
        <a:xfrm>
          <a:off x="40246" y="9946437"/>
          <a:ext cx="13770812" cy="802694"/>
          <a:chOff x="0" y="0"/>
          <a:chExt cx="6252845" cy="819612"/>
        </a:xfrm>
      </xdr:grpSpPr>
      <xdr:cxnSp macro="">
        <xdr:nvCxnSpPr>
          <xdr:cNvPr id="7" name="Straight Connector 6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6051" y="46817"/>
            <a:ext cx="512241" cy="772795"/>
          </a:xfrm>
          <a:prstGeom prst="rect">
            <a:avLst/>
          </a:prstGeom>
          <a:noFill/>
        </xdr:spPr>
      </xdr:pic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885825" y="47625"/>
            <a:ext cx="4429125" cy="7715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D36"/>
  <sheetViews>
    <sheetView showGridLines="0" tabSelected="1" zoomScale="70" zoomScaleNormal="70" workbookViewId="0">
      <selection activeCell="E48" sqref="E48"/>
    </sheetView>
  </sheetViews>
  <sheetFormatPr defaultRowHeight="15" x14ac:dyDescent="0.25"/>
  <cols>
    <col min="1" max="1" width="4.140625" customWidth="1"/>
    <col min="2" max="3" width="14.7109375" customWidth="1"/>
    <col min="4" max="4" width="4" customWidth="1"/>
    <col min="5" max="5" width="17.42578125" customWidth="1"/>
    <col min="6" max="6" width="12.5703125" customWidth="1"/>
    <col min="7" max="7" width="9.5703125" style="1" customWidth="1"/>
    <col min="8" max="9" width="6.7109375" customWidth="1"/>
    <col min="10" max="10" width="5.85546875" customWidth="1"/>
    <col min="11" max="23" width="6.7109375" customWidth="1"/>
    <col min="24" max="25" width="6.7109375" style="2" customWidth="1"/>
    <col min="26" max="26" width="6.7109375" style="3" customWidth="1"/>
    <col min="27" max="28" width="6.7109375" customWidth="1"/>
    <col min="29" max="29" width="13.5703125" bestFit="1" customWidth="1"/>
    <col min="30" max="30" width="6.7109375" customWidth="1"/>
  </cols>
  <sheetData>
    <row r="9" spans="1:30" x14ac:dyDescent="0.25">
      <c r="A9" s="30" t="s">
        <v>31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x14ac:dyDescent="0.25">
      <c r="A10" s="39" t="s">
        <v>40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 t="s">
        <v>41</v>
      </c>
      <c r="Q10" s="40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x14ac:dyDescent="0.25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x14ac:dyDescent="0.25">
      <c r="A12" s="30" t="s">
        <v>22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4" spans="1:30" s="13" customFormat="1" ht="75" customHeight="1" x14ac:dyDescent="0.25">
      <c r="A14" s="31" t="s">
        <v>0</v>
      </c>
      <c r="B14" s="31" t="s">
        <v>1</v>
      </c>
      <c r="C14" s="31"/>
      <c r="D14" s="31"/>
      <c r="E14" s="31" t="s">
        <v>2</v>
      </c>
      <c r="F14" s="31" t="s">
        <v>46</v>
      </c>
      <c r="G14" s="31" t="s">
        <v>47</v>
      </c>
      <c r="H14" s="31" t="s">
        <v>3</v>
      </c>
      <c r="I14" s="31"/>
      <c r="J14" s="31"/>
      <c r="K14" s="31"/>
      <c r="L14" s="31"/>
      <c r="M14" s="31" t="s">
        <v>4</v>
      </c>
      <c r="N14" s="31"/>
      <c r="O14" s="31"/>
      <c r="P14" s="31"/>
      <c r="Q14" s="31"/>
      <c r="R14" s="31" t="s">
        <v>8</v>
      </c>
      <c r="S14" s="31"/>
      <c r="T14" s="31" t="s">
        <v>9</v>
      </c>
      <c r="U14" s="31"/>
      <c r="V14" s="31"/>
      <c r="W14" s="19" t="s">
        <v>10</v>
      </c>
      <c r="X14" s="19" t="s">
        <v>11</v>
      </c>
      <c r="Y14" s="31" t="s">
        <v>23</v>
      </c>
      <c r="Z14" s="31"/>
      <c r="AA14" s="31" t="s">
        <v>53</v>
      </c>
      <c r="AB14" s="32" t="s">
        <v>39</v>
      </c>
      <c r="AC14" s="35" t="s">
        <v>54</v>
      </c>
      <c r="AD14" s="35" t="s">
        <v>26</v>
      </c>
    </row>
    <row r="15" spans="1:30" s="14" customFormat="1" x14ac:dyDescent="0.25">
      <c r="A15" s="31"/>
      <c r="B15" s="31"/>
      <c r="C15" s="31"/>
      <c r="D15" s="31"/>
      <c r="E15" s="31"/>
      <c r="F15" s="31"/>
      <c r="G15" s="31"/>
      <c r="H15" s="36" t="s">
        <v>5</v>
      </c>
      <c r="I15" s="36"/>
      <c r="J15" s="36"/>
      <c r="K15" s="36"/>
      <c r="L15" s="36"/>
      <c r="M15" s="36" t="s">
        <v>6</v>
      </c>
      <c r="N15" s="36"/>
      <c r="O15" s="36"/>
      <c r="P15" s="36"/>
      <c r="Q15" s="36"/>
      <c r="R15" s="36" t="s">
        <v>6</v>
      </c>
      <c r="S15" s="36"/>
      <c r="T15" s="36" t="s">
        <v>7</v>
      </c>
      <c r="U15" s="36"/>
      <c r="V15" s="36"/>
      <c r="W15" s="18" t="s">
        <v>7</v>
      </c>
      <c r="X15" s="18" t="s">
        <v>6</v>
      </c>
      <c r="Y15" s="36" t="s">
        <v>6</v>
      </c>
      <c r="Z15" s="36"/>
      <c r="AA15" s="31"/>
      <c r="AB15" s="33"/>
      <c r="AC15" s="35"/>
      <c r="AD15" s="35"/>
    </row>
    <row r="16" spans="1:30" s="13" customFormat="1" ht="63" customHeight="1" x14ac:dyDescent="0.25">
      <c r="A16" s="31"/>
      <c r="B16" s="16" t="s">
        <v>12</v>
      </c>
      <c r="C16" s="16" t="s">
        <v>13</v>
      </c>
      <c r="D16" s="16" t="s">
        <v>14</v>
      </c>
      <c r="E16" s="31"/>
      <c r="F16" s="31"/>
      <c r="G16" s="31"/>
      <c r="H16" s="16" t="s">
        <v>15</v>
      </c>
      <c r="I16" s="16" t="s">
        <v>16</v>
      </c>
      <c r="J16" s="19" t="s">
        <v>48</v>
      </c>
      <c r="K16" s="16" t="s">
        <v>16</v>
      </c>
      <c r="L16" s="16" t="s">
        <v>17</v>
      </c>
      <c r="M16" s="16" t="s">
        <v>18</v>
      </c>
      <c r="N16" s="16" t="s">
        <v>19</v>
      </c>
      <c r="O16" s="19" t="s">
        <v>49</v>
      </c>
      <c r="P16" s="16" t="s">
        <v>19</v>
      </c>
      <c r="Q16" s="16" t="s">
        <v>17</v>
      </c>
      <c r="R16" s="16" t="s">
        <v>20</v>
      </c>
      <c r="S16" s="16" t="s">
        <v>19</v>
      </c>
      <c r="T16" s="16" t="s">
        <v>21</v>
      </c>
      <c r="U16" s="16" t="s">
        <v>50</v>
      </c>
      <c r="V16" s="16" t="s">
        <v>17</v>
      </c>
      <c r="W16" s="16" t="s">
        <v>51</v>
      </c>
      <c r="X16" s="16" t="s">
        <v>51</v>
      </c>
      <c r="Y16" s="16" t="s">
        <v>52</v>
      </c>
      <c r="Z16" s="16" t="s">
        <v>19</v>
      </c>
      <c r="AA16" s="31"/>
      <c r="AB16" s="34"/>
      <c r="AC16" s="35"/>
      <c r="AD16" s="35"/>
    </row>
    <row r="17" spans="1:30" s="1" customFormat="1" ht="18.75" x14ac:dyDescent="0.25">
      <c r="A17" s="4"/>
      <c r="B17" s="61" t="s">
        <v>60</v>
      </c>
      <c r="C17" s="62" t="s">
        <v>65</v>
      </c>
      <c r="D17" s="65" t="s">
        <v>70</v>
      </c>
      <c r="E17" s="66" t="s">
        <v>74</v>
      </c>
      <c r="F17" s="69" t="s">
        <v>78</v>
      </c>
      <c r="G17" s="71" t="s">
        <v>80</v>
      </c>
      <c r="H17" s="72">
        <v>1.7</v>
      </c>
      <c r="I17" s="5"/>
      <c r="J17" s="5"/>
      <c r="K17" s="73">
        <v>13.8</v>
      </c>
      <c r="L17" s="74">
        <f>K17</f>
        <v>13.8</v>
      </c>
      <c r="M17" s="24">
        <v>27</v>
      </c>
      <c r="N17" s="5"/>
      <c r="O17" s="5"/>
      <c r="P17" s="24">
        <f>'SEC-ENGLISH'!M17*0.15</f>
        <v>4.05</v>
      </c>
      <c r="Q17" s="74">
        <f>P17</f>
        <v>4.05</v>
      </c>
      <c r="R17" s="73">
        <v>77.2</v>
      </c>
      <c r="S17" s="74">
        <v>11</v>
      </c>
      <c r="T17" s="73" t="s">
        <v>81</v>
      </c>
      <c r="U17" s="73"/>
      <c r="V17" s="74">
        <v>10</v>
      </c>
      <c r="W17" s="74">
        <v>8.4</v>
      </c>
      <c r="X17" s="77">
        <v>14.8</v>
      </c>
      <c r="Y17" s="72">
        <v>58.59</v>
      </c>
      <c r="Z17" s="74">
        <f>Y17*0.15</f>
        <v>8.7885000000000009</v>
      </c>
      <c r="AA17" s="24">
        <f>'SEC-ENGLISH'!Z17+'SEC-ENGLISH'!X17+'SEC-ENGLISH'!W17+'SEC-ENGLISH'!V17+'SEC-ENGLISH'!S17+'SEC-ENGLISH'!Q17+'SEC-ENGLISH'!L17</f>
        <v>70.838499999999996</v>
      </c>
      <c r="AB17" s="24">
        <f>RANK(AA17,$AA$17:$AA$21,0)</f>
        <v>1</v>
      </c>
      <c r="AC17" s="79">
        <v>9229062517</v>
      </c>
      <c r="AD17" s="80" t="str">
        <f>IF(AA17&gt;=70,"RQA","ept")</f>
        <v>RQA</v>
      </c>
    </row>
    <row r="18" spans="1:30" s="1" customFormat="1" ht="18.75" x14ac:dyDescent="0.25">
      <c r="A18" s="4"/>
      <c r="B18" s="61" t="s">
        <v>61</v>
      </c>
      <c r="C18" s="63" t="s">
        <v>66</v>
      </c>
      <c r="D18" s="65" t="s">
        <v>71</v>
      </c>
      <c r="E18" s="67" t="s">
        <v>75</v>
      </c>
      <c r="F18" s="70" t="s">
        <v>79</v>
      </c>
      <c r="G18" s="71" t="s">
        <v>80</v>
      </c>
      <c r="H18" s="73">
        <v>1.92</v>
      </c>
      <c r="I18" s="5"/>
      <c r="J18" s="5"/>
      <c r="K18" s="73">
        <v>12.6</v>
      </c>
      <c r="L18" s="74">
        <f>K18</f>
        <v>12.6</v>
      </c>
      <c r="M18" s="24">
        <v>24</v>
      </c>
      <c r="N18" s="5"/>
      <c r="O18" s="5"/>
      <c r="P18" s="71">
        <f>'SEC-ENGLISH'!M18*0.15</f>
        <v>3.5999999999999996</v>
      </c>
      <c r="Q18" s="74">
        <f>P18</f>
        <v>3.5999999999999996</v>
      </c>
      <c r="R18" s="73">
        <v>79.8</v>
      </c>
      <c r="S18" s="74">
        <v>12</v>
      </c>
      <c r="T18" s="75" t="s">
        <v>82</v>
      </c>
      <c r="U18" s="77"/>
      <c r="V18" s="74">
        <v>10</v>
      </c>
      <c r="W18" s="74">
        <v>10</v>
      </c>
      <c r="X18" s="77">
        <v>13.6</v>
      </c>
      <c r="Y18" s="72">
        <v>57.78</v>
      </c>
      <c r="Z18" s="74">
        <f>Y18*0.15</f>
        <v>8.6669999999999998</v>
      </c>
      <c r="AA18" s="24">
        <f>'SEC-ENGLISH'!Z18+'SEC-ENGLISH'!X18+'SEC-ENGLISH'!W18+'SEC-ENGLISH'!V18+'SEC-ENGLISH'!S18+'SEC-ENGLISH'!Q18+'SEC-ENGLISH'!L18</f>
        <v>70.466999999999999</v>
      </c>
      <c r="AB18" s="24">
        <f>RANK(AA18,$AA$17:$AA$21,0)</f>
        <v>2</v>
      </c>
      <c r="AC18" s="79">
        <v>9208663975</v>
      </c>
      <c r="AD18" s="80" t="str">
        <f>IF(AA18&gt;=70,"RQA","ept")</f>
        <v>RQA</v>
      </c>
    </row>
    <row r="19" spans="1:30" s="1" customFormat="1" ht="25.5" x14ac:dyDescent="0.25">
      <c r="A19" s="4"/>
      <c r="B19" s="61" t="s">
        <v>62</v>
      </c>
      <c r="C19" s="63" t="s">
        <v>67</v>
      </c>
      <c r="D19" s="65" t="s">
        <v>72</v>
      </c>
      <c r="E19" s="68" t="s">
        <v>76</v>
      </c>
      <c r="F19" s="70" t="s">
        <v>79</v>
      </c>
      <c r="G19" s="71" t="s">
        <v>80</v>
      </c>
      <c r="H19" s="73">
        <v>2</v>
      </c>
      <c r="I19" s="5"/>
      <c r="J19" s="5"/>
      <c r="K19" s="73">
        <v>12</v>
      </c>
      <c r="L19" s="74">
        <f>K19</f>
        <v>12</v>
      </c>
      <c r="M19" s="24">
        <v>12</v>
      </c>
      <c r="N19" s="5"/>
      <c r="O19" s="5"/>
      <c r="P19" s="71">
        <f>'SEC-ENGLISH'!M19*0.15</f>
        <v>1.7999999999999998</v>
      </c>
      <c r="Q19" s="74">
        <f>P19</f>
        <v>1.7999999999999998</v>
      </c>
      <c r="R19" s="73">
        <v>80.2</v>
      </c>
      <c r="S19" s="74">
        <v>12</v>
      </c>
      <c r="T19" s="73" t="s">
        <v>83</v>
      </c>
      <c r="U19" s="74">
        <v>5</v>
      </c>
      <c r="V19" s="74">
        <v>10</v>
      </c>
      <c r="W19" s="74">
        <v>10</v>
      </c>
      <c r="X19" s="77">
        <v>15</v>
      </c>
      <c r="Y19" s="72">
        <v>64.44</v>
      </c>
      <c r="Z19" s="74">
        <f>Y19*0.15</f>
        <v>9.6659999999999986</v>
      </c>
      <c r="AA19" s="24">
        <f>'SEC-ENGLISH'!Z19+'SEC-ENGLISH'!X19+'SEC-ENGLISH'!W19+'SEC-ENGLISH'!V19+'SEC-ENGLISH'!S19+'SEC-ENGLISH'!Q19+'SEC-ENGLISH'!L19</f>
        <v>70.465999999999994</v>
      </c>
      <c r="AB19" s="24">
        <f>RANK(AA19,$AA$17:$AA$21,0)</f>
        <v>3</v>
      </c>
      <c r="AC19" s="79">
        <v>9663194068</v>
      </c>
      <c r="AD19" s="80" t="str">
        <f>IF(AA19&gt;=70,"RQA","ept")</f>
        <v>RQA</v>
      </c>
    </row>
    <row r="20" spans="1:30" s="1" customFormat="1" ht="36" x14ac:dyDescent="0.25">
      <c r="A20" s="4"/>
      <c r="B20" s="61" t="s">
        <v>63</v>
      </c>
      <c r="C20" s="64" t="s">
        <v>68</v>
      </c>
      <c r="D20" s="65" t="s">
        <v>73</v>
      </c>
      <c r="E20" s="66" t="s">
        <v>74</v>
      </c>
      <c r="F20" s="69" t="s">
        <v>78</v>
      </c>
      <c r="G20" s="71" t="s">
        <v>80</v>
      </c>
      <c r="H20" s="73">
        <v>1.85</v>
      </c>
      <c r="I20" s="5"/>
      <c r="J20" s="5"/>
      <c r="K20" s="73">
        <v>13.2</v>
      </c>
      <c r="L20" s="74">
        <f>K20</f>
        <v>13.2</v>
      </c>
      <c r="M20" s="24">
        <v>15</v>
      </c>
      <c r="N20" s="5"/>
      <c r="O20" s="5"/>
      <c r="P20" s="24">
        <f>'SEC-ENGLISH'!M20*0.15</f>
        <v>2.25</v>
      </c>
      <c r="Q20" s="74">
        <f>P20</f>
        <v>2.25</v>
      </c>
      <c r="R20" s="73">
        <v>76.2</v>
      </c>
      <c r="S20" s="74">
        <v>11</v>
      </c>
      <c r="T20" s="76" t="s">
        <v>84</v>
      </c>
      <c r="U20" s="78"/>
      <c r="V20" s="74">
        <v>10</v>
      </c>
      <c r="W20" s="74">
        <v>10</v>
      </c>
      <c r="X20" s="77">
        <v>15</v>
      </c>
      <c r="Y20" s="72">
        <v>57.78</v>
      </c>
      <c r="Z20" s="74">
        <f>Y20*0.15</f>
        <v>8.6669999999999998</v>
      </c>
      <c r="AA20" s="24">
        <f>'SEC-ENGLISH'!Z20+'SEC-ENGLISH'!X20+'SEC-ENGLISH'!W20+'SEC-ENGLISH'!V20+'SEC-ENGLISH'!S20+'SEC-ENGLISH'!Q20+'SEC-ENGLISH'!L20</f>
        <v>70.117000000000004</v>
      </c>
      <c r="AB20" s="24">
        <f>RANK(AA20,$AA$17:$AA$21,0)</f>
        <v>4</v>
      </c>
      <c r="AC20" s="79">
        <v>9359821134</v>
      </c>
      <c r="AD20" s="80" t="str">
        <f>IF(AA20&gt;=70,"RQA","ept")</f>
        <v>RQA</v>
      </c>
    </row>
    <row r="21" spans="1:30" s="1" customFormat="1" ht="22.5" x14ac:dyDescent="0.25">
      <c r="A21" s="4"/>
      <c r="B21" s="61" t="s">
        <v>64</v>
      </c>
      <c r="C21" s="63" t="s">
        <v>69</v>
      </c>
      <c r="D21" s="65" t="s">
        <v>70</v>
      </c>
      <c r="E21" s="66" t="s">
        <v>77</v>
      </c>
      <c r="F21" s="70" t="s">
        <v>79</v>
      </c>
      <c r="G21" s="71" t="s">
        <v>80</v>
      </c>
      <c r="H21" s="73">
        <v>1.79</v>
      </c>
      <c r="I21" s="5"/>
      <c r="J21" s="5"/>
      <c r="K21" s="73">
        <v>13.8</v>
      </c>
      <c r="L21" s="74">
        <f>K21</f>
        <v>13.8</v>
      </c>
      <c r="M21" s="24"/>
      <c r="N21" s="5"/>
      <c r="O21" s="5"/>
      <c r="P21" s="71">
        <f>'SEC-ENGLISH'!M21*0.15</f>
        <v>0</v>
      </c>
      <c r="Q21" s="74">
        <f>P21</f>
        <v>0</v>
      </c>
      <c r="R21" s="73">
        <v>80.2</v>
      </c>
      <c r="S21" s="74">
        <v>12</v>
      </c>
      <c r="T21" s="73" t="s">
        <v>83</v>
      </c>
      <c r="U21" s="74">
        <v>5</v>
      </c>
      <c r="V21" s="74">
        <v>10</v>
      </c>
      <c r="W21" s="74">
        <v>9.1</v>
      </c>
      <c r="X21" s="77">
        <v>14.6</v>
      </c>
      <c r="Y21" s="72">
        <v>70</v>
      </c>
      <c r="Z21" s="74">
        <f>Y21*0.15</f>
        <v>10.5</v>
      </c>
      <c r="AA21" s="24">
        <f>'SEC-ENGLISH'!Z21+'SEC-ENGLISH'!X21+'SEC-ENGLISH'!W21+'SEC-ENGLISH'!V21+'SEC-ENGLISH'!S21+'SEC-ENGLISH'!Q21+'SEC-ENGLISH'!L21</f>
        <v>70</v>
      </c>
      <c r="AB21" s="24">
        <f>RANK(AA21,$AA$17:$AA$21,0)</f>
        <v>5</v>
      </c>
      <c r="AC21" s="79">
        <v>9129154313</v>
      </c>
      <c r="AD21" s="80" t="str">
        <f>IF(AA21&gt;=70,"RQA","ept")</f>
        <v>RQA</v>
      </c>
    </row>
    <row r="22" spans="1:30" x14ac:dyDescent="0.25">
      <c r="A22" t="s">
        <v>24</v>
      </c>
    </row>
    <row r="24" spans="1:30" x14ac:dyDescent="0.25">
      <c r="B24" s="10"/>
      <c r="C24" s="10"/>
      <c r="D24" s="10"/>
      <c r="E24" s="10"/>
      <c r="F24" s="10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Z24" s="23"/>
    </row>
    <row r="25" spans="1:30" x14ac:dyDescent="0.25">
      <c r="B25" s="38" t="s">
        <v>58</v>
      </c>
      <c r="C25" s="38"/>
      <c r="D25" s="38"/>
      <c r="E25" s="38"/>
      <c r="F25" s="38" t="s">
        <v>59</v>
      </c>
      <c r="G25" s="38"/>
      <c r="H25" s="38"/>
      <c r="I25" s="38"/>
      <c r="J25" s="38"/>
      <c r="K25" s="10"/>
      <c r="L25" s="38" t="s">
        <v>32</v>
      </c>
      <c r="M25" s="38"/>
      <c r="N25" s="38"/>
      <c r="O25" s="38"/>
      <c r="P25" s="38"/>
      <c r="Q25" s="10"/>
      <c r="R25" s="10"/>
      <c r="S25" s="38" t="s">
        <v>33</v>
      </c>
      <c r="T25" s="38"/>
      <c r="U25" s="38"/>
      <c r="V25" s="10"/>
      <c r="W25" s="10"/>
      <c r="Z25" s="23"/>
    </row>
    <row r="26" spans="1:30" x14ac:dyDescent="0.25">
      <c r="B26" s="37" t="s">
        <v>30</v>
      </c>
      <c r="C26" s="37"/>
      <c r="D26" s="37"/>
      <c r="E26" s="37"/>
      <c r="F26" s="37" t="s">
        <v>28</v>
      </c>
      <c r="G26" s="37"/>
      <c r="H26" s="37"/>
      <c r="I26" s="37"/>
      <c r="J26" s="37"/>
      <c r="K26" s="10"/>
      <c r="L26" s="37" t="s">
        <v>28</v>
      </c>
      <c r="M26" s="37"/>
      <c r="N26" s="37"/>
      <c r="O26" s="37"/>
      <c r="P26" s="37"/>
      <c r="Q26" s="10"/>
      <c r="R26" s="10"/>
      <c r="S26" s="37" t="s">
        <v>28</v>
      </c>
      <c r="T26" s="37"/>
      <c r="U26" s="37"/>
      <c r="V26" s="10"/>
      <c r="W26" s="10"/>
      <c r="Z26" s="23"/>
    </row>
    <row r="27" spans="1:30" x14ac:dyDescent="0.25"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Z27" s="23"/>
    </row>
    <row r="28" spans="1:30" x14ac:dyDescent="0.25">
      <c r="B28" s="10"/>
      <c r="C28" s="10"/>
      <c r="D28" s="10"/>
      <c r="E28" s="10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Z28" s="23"/>
    </row>
    <row r="29" spans="1:30" x14ac:dyDescent="0.25">
      <c r="B29" s="38" t="s">
        <v>36</v>
      </c>
      <c r="C29" s="38"/>
      <c r="D29" s="38"/>
      <c r="E29" s="38"/>
      <c r="F29" s="9"/>
      <c r="G29" s="38" t="s">
        <v>34</v>
      </c>
      <c r="H29" s="38"/>
      <c r="I29" s="38"/>
      <c r="J29" s="38"/>
      <c r="K29" s="38"/>
      <c r="L29" s="38"/>
      <c r="O29" s="10"/>
      <c r="P29" s="38" t="s">
        <v>35</v>
      </c>
      <c r="Q29" s="38"/>
      <c r="R29" s="38"/>
      <c r="S29" s="38"/>
      <c r="T29" s="38"/>
      <c r="U29" s="38"/>
    </row>
    <row r="30" spans="1:30" x14ac:dyDescent="0.25">
      <c r="B30" s="37" t="s">
        <v>28</v>
      </c>
      <c r="C30" s="37"/>
      <c r="D30" s="37"/>
      <c r="E30" s="37"/>
      <c r="F30" s="7"/>
      <c r="G30" s="37" t="s">
        <v>37</v>
      </c>
      <c r="H30" s="37"/>
      <c r="I30" s="37"/>
      <c r="J30" s="37"/>
      <c r="K30" s="37"/>
      <c r="L30" s="37"/>
      <c r="O30" s="10"/>
      <c r="P30" s="37" t="s">
        <v>38</v>
      </c>
      <c r="Q30" s="37"/>
      <c r="R30" s="37"/>
      <c r="S30" s="37"/>
      <c r="T30" s="37"/>
      <c r="U30" s="37"/>
    </row>
    <row r="31" spans="1:30" x14ac:dyDescent="0.25">
      <c r="B31" s="8"/>
      <c r="C31" s="8"/>
      <c r="D31" s="8"/>
      <c r="E31" s="8"/>
      <c r="F31" s="7"/>
      <c r="G31" s="8"/>
      <c r="H31" s="8"/>
      <c r="I31" s="8"/>
      <c r="J31" s="8"/>
      <c r="K31" s="8"/>
      <c r="L31" s="8"/>
      <c r="O31" s="10"/>
      <c r="P31" s="8"/>
      <c r="Q31" s="8"/>
      <c r="R31" s="8"/>
      <c r="S31" s="8"/>
      <c r="T31" s="8"/>
      <c r="U31" s="8"/>
    </row>
    <row r="32" spans="1:30" x14ac:dyDescent="0.25">
      <c r="G32"/>
      <c r="H32" s="10" t="s">
        <v>55</v>
      </c>
      <c r="I32" s="10"/>
      <c r="J32" s="10"/>
      <c r="K32" s="10"/>
      <c r="L32" s="10"/>
      <c r="M32" s="10"/>
      <c r="P32" s="10"/>
      <c r="Q32" s="10"/>
    </row>
    <row r="33" spans="1:17" x14ac:dyDescent="0.25">
      <c r="E33" s="11"/>
      <c r="F33" s="10"/>
      <c r="G33" s="10"/>
      <c r="H33" s="10"/>
      <c r="I33" s="10"/>
      <c r="J33" s="10"/>
      <c r="K33" s="10"/>
      <c r="L33" s="10"/>
      <c r="M33" s="10"/>
      <c r="P33" s="10"/>
      <c r="Q33" s="10"/>
    </row>
    <row r="34" spans="1:17" x14ac:dyDescent="0.25">
      <c r="B34" s="7"/>
      <c r="C34" s="7"/>
      <c r="D34" s="7"/>
      <c r="E34" s="11"/>
      <c r="F34" s="10"/>
      <c r="G34" s="38" t="s">
        <v>57</v>
      </c>
      <c r="H34" s="38"/>
      <c r="I34" s="38"/>
      <c r="J34" s="38"/>
      <c r="K34" s="38"/>
      <c r="L34" s="38"/>
      <c r="M34" s="38"/>
      <c r="P34" s="10"/>
      <c r="Q34" s="10"/>
    </row>
    <row r="35" spans="1:17" x14ac:dyDescent="0.25">
      <c r="B35" s="10"/>
      <c r="C35" s="10"/>
      <c r="D35" s="10"/>
      <c r="E35" s="11"/>
      <c r="F35" s="10"/>
      <c r="G35" s="37" t="s">
        <v>29</v>
      </c>
      <c r="H35" s="37"/>
      <c r="I35" s="37"/>
      <c r="J35" s="37"/>
      <c r="K35" s="37"/>
      <c r="L35" s="37"/>
      <c r="M35" s="37"/>
      <c r="P35" s="10"/>
    </row>
    <row r="36" spans="1:17" x14ac:dyDescent="0.25">
      <c r="A36" t="s">
        <v>27</v>
      </c>
    </row>
  </sheetData>
  <mergeCells count="41">
    <mergeCell ref="A10:O10"/>
    <mergeCell ref="P10:Q10"/>
    <mergeCell ref="R10:AD10"/>
    <mergeCell ref="G30:L30"/>
    <mergeCell ref="P30:U30"/>
    <mergeCell ref="S25:U25"/>
    <mergeCell ref="S26:U26"/>
    <mergeCell ref="A11:AD11"/>
    <mergeCell ref="A12:AD12"/>
    <mergeCell ref="B14:D15"/>
    <mergeCell ref="E14:E16"/>
    <mergeCell ref="F14:F16"/>
    <mergeCell ref="G14:G16"/>
    <mergeCell ref="G35:M35"/>
    <mergeCell ref="F25:J25"/>
    <mergeCell ref="F26:J26"/>
    <mergeCell ref="B29:E29"/>
    <mergeCell ref="B30:E30"/>
    <mergeCell ref="B25:E25"/>
    <mergeCell ref="B26:E26"/>
    <mergeCell ref="L25:P25"/>
    <mergeCell ref="L26:P26"/>
    <mergeCell ref="G34:M34"/>
    <mergeCell ref="G29:L29"/>
    <mergeCell ref="P29:U29"/>
    <mergeCell ref="A9:AD9"/>
    <mergeCell ref="AA14:AA16"/>
    <mergeCell ref="AB14:AB16"/>
    <mergeCell ref="AC14:AC16"/>
    <mergeCell ref="AD14:AD16"/>
    <mergeCell ref="H15:L15"/>
    <mergeCell ref="M15:Q15"/>
    <mergeCell ref="R15:S15"/>
    <mergeCell ref="T15:V15"/>
    <mergeCell ref="Y15:Z15"/>
    <mergeCell ref="H14:L14"/>
    <mergeCell ref="M14:Q14"/>
    <mergeCell ref="R14:S14"/>
    <mergeCell ref="T14:V14"/>
    <mergeCell ref="Y14:Z14"/>
    <mergeCell ref="A14:A16"/>
  </mergeCells>
  <conditionalFormatting sqref="AD17:AD21">
    <cfRule type="containsText" dxfId="5" priority="1" operator="containsText" text="RQA">
      <formula>NOT(ISERROR(SEARCH("RQA",AD17)))</formula>
    </cfRule>
  </conditionalFormatting>
  <printOptions horizontalCentered="1"/>
  <pageMargins left="0.15" right="0.15" top="0.25" bottom="0.25" header="0.31496062992126" footer="0.31496062992126"/>
  <pageSetup paperSize="10000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D38"/>
  <sheetViews>
    <sheetView showGridLines="0" zoomScale="70" zoomScaleNormal="70" workbookViewId="0">
      <selection activeCell="O47" sqref="O47"/>
    </sheetView>
  </sheetViews>
  <sheetFormatPr defaultRowHeight="15" x14ac:dyDescent="0.25"/>
  <cols>
    <col min="1" max="1" width="4.140625" customWidth="1"/>
    <col min="2" max="3" width="14.7109375" customWidth="1"/>
    <col min="4" max="4" width="4" customWidth="1"/>
    <col min="5" max="5" width="17.42578125" customWidth="1"/>
    <col min="6" max="6" width="12.5703125" customWidth="1"/>
    <col min="7" max="7" width="9.5703125" style="1" customWidth="1"/>
    <col min="8" max="9" width="6.7109375" customWidth="1"/>
    <col min="10" max="10" width="6.42578125" customWidth="1"/>
    <col min="11" max="14" width="6.7109375" customWidth="1"/>
    <col min="15" max="15" width="8.7109375" customWidth="1"/>
    <col min="16" max="23" width="6.7109375" customWidth="1"/>
    <col min="24" max="25" width="6.7109375" style="12" customWidth="1"/>
    <col min="26" max="26" width="6.7109375" style="3" customWidth="1"/>
    <col min="27" max="28" width="6.7109375" customWidth="1"/>
    <col min="29" max="29" width="12" bestFit="1" customWidth="1"/>
    <col min="30" max="30" width="6.7109375" customWidth="1"/>
  </cols>
  <sheetData>
    <row r="9" spans="1:30" x14ac:dyDescent="0.25">
      <c r="A9" s="30" t="s">
        <v>31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x14ac:dyDescent="0.25">
      <c r="A10" s="39" t="s">
        <v>40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 t="s">
        <v>43</v>
      </c>
      <c r="Q10" s="40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x14ac:dyDescent="0.25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x14ac:dyDescent="0.25">
      <c r="A12" s="30" t="s">
        <v>22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4" spans="1:30" s="13" customFormat="1" ht="75" customHeight="1" x14ac:dyDescent="0.25">
      <c r="A14" s="31" t="s">
        <v>0</v>
      </c>
      <c r="B14" s="31" t="s">
        <v>1</v>
      </c>
      <c r="C14" s="31"/>
      <c r="D14" s="31"/>
      <c r="E14" s="31" t="s">
        <v>2</v>
      </c>
      <c r="F14" s="31" t="s">
        <v>46</v>
      </c>
      <c r="G14" s="31" t="s">
        <v>47</v>
      </c>
      <c r="H14" s="31" t="s">
        <v>3</v>
      </c>
      <c r="I14" s="31"/>
      <c r="J14" s="31"/>
      <c r="K14" s="31"/>
      <c r="L14" s="31"/>
      <c r="M14" s="31" t="s">
        <v>4</v>
      </c>
      <c r="N14" s="31"/>
      <c r="O14" s="31"/>
      <c r="P14" s="31"/>
      <c r="Q14" s="31"/>
      <c r="R14" s="31" t="s">
        <v>8</v>
      </c>
      <c r="S14" s="31"/>
      <c r="T14" s="31" t="s">
        <v>9</v>
      </c>
      <c r="U14" s="31"/>
      <c r="V14" s="31"/>
      <c r="W14" s="19" t="s">
        <v>10</v>
      </c>
      <c r="X14" s="19" t="s">
        <v>11</v>
      </c>
      <c r="Y14" s="31" t="s">
        <v>23</v>
      </c>
      <c r="Z14" s="31"/>
      <c r="AA14" s="31" t="s">
        <v>53</v>
      </c>
      <c r="AB14" s="42" t="s">
        <v>39</v>
      </c>
      <c r="AC14" s="41" t="s">
        <v>54</v>
      </c>
      <c r="AD14" s="31" t="s">
        <v>26</v>
      </c>
    </row>
    <row r="15" spans="1:30" s="14" customFormat="1" x14ac:dyDescent="0.25">
      <c r="A15" s="31"/>
      <c r="B15" s="31"/>
      <c r="C15" s="31"/>
      <c r="D15" s="31"/>
      <c r="E15" s="31"/>
      <c r="F15" s="31"/>
      <c r="G15" s="31"/>
      <c r="H15" s="36" t="s">
        <v>5</v>
      </c>
      <c r="I15" s="36"/>
      <c r="J15" s="36"/>
      <c r="K15" s="36"/>
      <c r="L15" s="36"/>
      <c r="M15" s="36" t="s">
        <v>6</v>
      </c>
      <c r="N15" s="36"/>
      <c r="O15" s="36"/>
      <c r="P15" s="36"/>
      <c r="Q15" s="36"/>
      <c r="R15" s="36" t="s">
        <v>6</v>
      </c>
      <c r="S15" s="36"/>
      <c r="T15" s="36" t="s">
        <v>7</v>
      </c>
      <c r="U15" s="36"/>
      <c r="V15" s="36"/>
      <c r="W15" s="18" t="s">
        <v>7</v>
      </c>
      <c r="X15" s="18" t="s">
        <v>6</v>
      </c>
      <c r="Y15" s="36" t="s">
        <v>6</v>
      </c>
      <c r="Z15" s="36"/>
      <c r="AA15" s="31"/>
      <c r="AB15" s="43"/>
      <c r="AC15" s="41"/>
      <c r="AD15" s="31"/>
    </row>
    <row r="16" spans="1:30" s="13" customFormat="1" ht="63" customHeight="1" x14ac:dyDescent="0.25">
      <c r="A16" s="31"/>
      <c r="B16" s="16" t="s">
        <v>12</v>
      </c>
      <c r="C16" s="16" t="s">
        <v>13</v>
      </c>
      <c r="D16" s="16" t="s">
        <v>14</v>
      </c>
      <c r="E16" s="31"/>
      <c r="F16" s="31"/>
      <c r="G16" s="31"/>
      <c r="H16" s="16" t="s">
        <v>15</v>
      </c>
      <c r="I16" s="16" t="s">
        <v>16</v>
      </c>
      <c r="J16" s="19" t="s">
        <v>48</v>
      </c>
      <c r="K16" s="16" t="s">
        <v>16</v>
      </c>
      <c r="L16" s="16" t="s">
        <v>17</v>
      </c>
      <c r="M16" s="16" t="s">
        <v>18</v>
      </c>
      <c r="N16" s="16" t="s">
        <v>19</v>
      </c>
      <c r="O16" s="19" t="s">
        <v>49</v>
      </c>
      <c r="P16" s="16" t="s">
        <v>19</v>
      </c>
      <c r="Q16" s="16" t="s">
        <v>17</v>
      </c>
      <c r="R16" s="16" t="s">
        <v>20</v>
      </c>
      <c r="S16" s="16" t="s">
        <v>19</v>
      </c>
      <c r="T16" s="16" t="s">
        <v>21</v>
      </c>
      <c r="U16" s="16" t="s">
        <v>50</v>
      </c>
      <c r="V16" s="16" t="s">
        <v>17</v>
      </c>
      <c r="W16" s="19" t="s">
        <v>51</v>
      </c>
      <c r="X16" s="19" t="s">
        <v>51</v>
      </c>
      <c r="Y16" s="19" t="s">
        <v>52</v>
      </c>
      <c r="Z16" s="19" t="s">
        <v>19</v>
      </c>
      <c r="AA16" s="31"/>
      <c r="AB16" s="44"/>
      <c r="AC16" s="41"/>
      <c r="AD16" s="31"/>
    </row>
    <row r="17" spans="1:30" s="13" customFormat="1" ht="18.75" x14ac:dyDescent="0.25">
      <c r="A17" s="26"/>
      <c r="B17" s="61" t="s">
        <v>104</v>
      </c>
      <c r="C17" s="63" t="s">
        <v>113</v>
      </c>
      <c r="D17" s="65" t="s">
        <v>95</v>
      </c>
      <c r="E17" s="69" t="s">
        <v>76</v>
      </c>
      <c r="F17" s="70" t="s">
        <v>100</v>
      </c>
      <c r="G17" s="26" t="s">
        <v>80</v>
      </c>
      <c r="H17" s="73">
        <v>1.38</v>
      </c>
      <c r="I17" s="26"/>
      <c r="J17" s="27"/>
      <c r="K17" s="73">
        <v>16.2</v>
      </c>
      <c r="L17" s="74">
        <f>K17</f>
        <v>16.2</v>
      </c>
      <c r="M17" s="24">
        <v>70</v>
      </c>
      <c r="N17" s="26"/>
      <c r="O17" s="27"/>
      <c r="P17" s="24">
        <f>MATH!M17*0.15</f>
        <v>10.5</v>
      </c>
      <c r="Q17" s="74">
        <f>P17</f>
        <v>10.5</v>
      </c>
      <c r="R17" s="73">
        <v>77.2</v>
      </c>
      <c r="S17" s="74">
        <v>11</v>
      </c>
      <c r="T17" s="75"/>
      <c r="U17" s="74">
        <v>5</v>
      </c>
      <c r="V17" s="74">
        <v>5</v>
      </c>
      <c r="W17" s="74">
        <v>10</v>
      </c>
      <c r="X17" s="77">
        <v>14.4</v>
      </c>
      <c r="Y17" s="72">
        <v>64.44</v>
      </c>
      <c r="Z17" s="74">
        <f>Y17*0.15</f>
        <v>9.6659999999999986</v>
      </c>
      <c r="AA17" s="24">
        <f>MATH!Z17+MATH!X17+MATH!W17+MATH!V17+MATH!S17+MATH!Q17+MATH!L17</f>
        <v>76.766000000000005</v>
      </c>
      <c r="AB17" s="24">
        <f>RANK(AA17,$AA$17:$AA$25,0)</f>
        <v>1</v>
      </c>
      <c r="AC17" s="79">
        <v>9333104566</v>
      </c>
      <c r="AD17" s="80" t="str">
        <f>IF(AA17&gt;=70,"RQA","ept")</f>
        <v>RQA</v>
      </c>
    </row>
    <row r="18" spans="1:30" s="13" customFormat="1" ht="33.75" x14ac:dyDescent="0.25">
      <c r="A18" s="26"/>
      <c r="B18" s="61" t="s">
        <v>105</v>
      </c>
      <c r="C18" s="63" t="s">
        <v>114</v>
      </c>
      <c r="D18" s="65" t="s">
        <v>122</v>
      </c>
      <c r="E18" s="66" t="s">
        <v>126</v>
      </c>
      <c r="F18" s="70" t="s">
        <v>79</v>
      </c>
      <c r="G18" s="28" t="s">
        <v>80</v>
      </c>
      <c r="H18" s="73">
        <v>1.71</v>
      </c>
      <c r="I18" s="26"/>
      <c r="J18" s="27"/>
      <c r="K18" s="73">
        <v>13.8</v>
      </c>
      <c r="L18" s="74">
        <f>K18</f>
        <v>13.8</v>
      </c>
      <c r="M18" s="24">
        <v>10</v>
      </c>
      <c r="N18" s="26"/>
      <c r="O18" s="27"/>
      <c r="P18" s="71">
        <f>MATH!M18*0.15</f>
        <v>1.5</v>
      </c>
      <c r="Q18" s="74">
        <f>P18</f>
        <v>1.5</v>
      </c>
      <c r="R18" s="73">
        <v>82.6</v>
      </c>
      <c r="S18" s="74">
        <v>13</v>
      </c>
      <c r="T18" s="73" t="s">
        <v>83</v>
      </c>
      <c r="U18" s="74">
        <v>5</v>
      </c>
      <c r="V18" s="74">
        <v>10</v>
      </c>
      <c r="W18" s="74">
        <v>10</v>
      </c>
      <c r="X18" s="77">
        <v>14.2</v>
      </c>
      <c r="Y18" s="72">
        <v>81.11</v>
      </c>
      <c r="Z18" s="74">
        <f>Y18*0.15</f>
        <v>12.166499999999999</v>
      </c>
      <c r="AA18" s="24">
        <f>MATH!Z18+MATH!X18+MATH!W18+MATH!V18+MATH!S18+MATH!Q18+MATH!L18</f>
        <v>74.666499999999999</v>
      </c>
      <c r="AB18" s="24">
        <f>RANK(AA18,$AA$17:$AA$25,0)</f>
        <v>2</v>
      </c>
      <c r="AC18" s="79">
        <v>9177150157</v>
      </c>
      <c r="AD18" s="80" t="str">
        <f>IF(AA18&gt;=70,"RQA","ept")</f>
        <v>RQA</v>
      </c>
    </row>
    <row r="19" spans="1:30" s="13" customFormat="1" ht="18.75" x14ac:dyDescent="0.25">
      <c r="A19" s="26"/>
      <c r="B19" s="61" t="s">
        <v>106</v>
      </c>
      <c r="C19" s="63" t="s">
        <v>115</v>
      </c>
      <c r="D19" s="65" t="s">
        <v>123</v>
      </c>
      <c r="E19" s="69" t="s">
        <v>127</v>
      </c>
      <c r="F19" s="69" t="s">
        <v>132</v>
      </c>
      <c r="G19" s="28" t="s">
        <v>80</v>
      </c>
      <c r="H19" s="73">
        <v>1.67</v>
      </c>
      <c r="I19" s="26"/>
      <c r="J19" s="27"/>
      <c r="K19" s="73">
        <v>14.4</v>
      </c>
      <c r="L19" s="77">
        <f>K19</f>
        <v>14.4</v>
      </c>
      <c r="M19" s="24">
        <v>20</v>
      </c>
      <c r="N19" s="26"/>
      <c r="O19" s="27"/>
      <c r="P19" s="24">
        <f>MATH!M19*0.15</f>
        <v>3</v>
      </c>
      <c r="Q19" s="74">
        <f>P19</f>
        <v>3</v>
      </c>
      <c r="R19" s="73">
        <v>82</v>
      </c>
      <c r="S19" s="74">
        <v>13</v>
      </c>
      <c r="T19" s="78" t="s">
        <v>81</v>
      </c>
      <c r="U19" s="73"/>
      <c r="V19" s="74">
        <v>10</v>
      </c>
      <c r="W19" s="74">
        <v>8.4</v>
      </c>
      <c r="X19" s="77">
        <v>14.5</v>
      </c>
      <c r="Y19" s="72">
        <v>62.22</v>
      </c>
      <c r="Z19" s="74">
        <f>Y19*0.15</f>
        <v>9.3330000000000002</v>
      </c>
      <c r="AA19" s="24">
        <f>MATH!Z19+MATH!X19+MATH!W19+MATH!V19+MATH!S19+MATH!Q19+MATH!L19</f>
        <v>72.632999999999996</v>
      </c>
      <c r="AB19" s="24">
        <f>RANK(AA19,$AA$17:$AA$25,0)</f>
        <v>3</v>
      </c>
      <c r="AC19" s="79">
        <v>9231160029</v>
      </c>
      <c r="AD19" s="80" t="str">
        <f>IF(AA19&gt;=70,"RQA","ept")</f>
        <v>RQA</v>
      </c>
    </row>
    <row r="20" spans="1:30" s="13" customFormat="1" ht="27" x14ac:dyDescent="0.25">
      <c r="A20" s="26"/>
      <c r="B20" s="61" t="s">
        <v>107</v>
      </c>
      <c r="C20" s="63" t="s">
        <v>116</v>
      </c>
      <c r="D20" s="65" t="s">
        <v>71</v>
      </c>
      <c r="E20" s="89" t="s">
        <v>128</v>
      </c>
      <c r="F20" s="70" t="s">
        <v>79</v>
      </c>
      <c r="G20" s="28" t="s">
        <v>80</v>
      </c>
      <c r="H20" s="73">
        <v>1.82</v>
      </c>
      <c r="I20" s="26"/>
      <c r="J20" s="27"/>
      <c r="K20" s="73">
        <v>13.2</v>
      </c>
      <c r="L20" s="74">
        <f>K20</f>
        <v>13.2</v>
      </c>
      <c r="M20" s="24"/>
      <c r="N20" s="26"/>
      <c r="O20" s="27"/>
      <c r="P20" s="71">
        <f>MATH!M20*0.15</f>
        <v>0</v>
      </c>
      <c r="Q20" s="74">
        <f>P20</f>
        <v>0</v>
      </c>
      <c r="R20" s="73">
        <v>85.4</v>
      </c>
      <c r="S20" s="74">
        <v>14</v>
      </c>
      <c r="T20" s="90" t="s">
        <v>133</v>
      </c>
      <c r="U20" s="73"/>
      <c r="V20" s="74">
        <v>10</v>
      </c>
      <c r="W20" s="74">
        <v>9.8000000000000007</v>
      </c>
      <c r="X20" s="77">
        <v>14.5</v>
      </c>
      <c r="Y20" s="72">
        <v>73.33</v>
      </c>
      <c r="Z20" s="74">
        <f>Y20*0.15</f>
        <v>10.999499999999999</v>
      </c>
      <c r="AA20" s="24">
        <f>MATH!Z20+MATH!X20+MATH!W20+MATH!V20+MATH!S20+MATH!Q20+MATH!L20</f>
        <v>72.499499999999998</v>
      </c>
      <c r="AB20" s="24">
        <f>RANK(AA20,$AA$17:$AA$25,0)</f>
        <v>4</v>
      </c>
      <c r="AC20" s="79">
        <v>9177142232</v>
      </c>
      <c r="AD20" s="80" t="str">
        <f>IF(AA20&gt;=70,"RQA","ept")</f>
        <v>RQA</v>
      </c>
    </row>
    <row r="21" spans="1:30" s="13" customFormat="1" ht="22.5" x14ac:dyDescent="0.25">
      <c r="A21" s="26"/>
      <c r="B21" s="61" t="s">
        <v>108</v>
      </c>
      <c r="C21" s="86" t="s">
        <v>117</v>
      </c>
      <c r="D21" s="88" t="s">
        <v>72</v>
      </c>
      <c r="E21" s="66" t="s">
        <v>129</v>
      </c>
      <c r="F21" s="70" t="s">
        <v>79</v>
      </c>
      <c r="G21" s="28" t="s">
        <v>80</v>
      </c>
      <c r="H21" s="73">
        <v>1.4</v>
      </c>
      <c r="I21" s="26"/>
      <c r="J21" s="27"/>
      <c r="K21" s="73">
        <v>15.6</v>
      </c>
      <c r="L21" s="74">
        <f>K21</f>
        <v>15.6</v>
      </c>
      <c r="M21" s="24">
        <v>10</v>
      </c>
      <c r="N21" s="26"/>
      <c r="O21" s="27"/>
      <c r="P21" s="71">
        <f>MATH!M21*0.15</f>
        <v>1.5</v>
      </c>
      <c r="Q21" s="74">
        <f>P21</f>
        <v>1.5</v>
      </c>
      <c r="R21" s="73">
        <v>83.4</v>
      </c>
      <c r="S21" s="74">
        <v>13</v>
      </c>
      <c r="T21" s="73" t="s">
        <v>134</v>
      </c>
      <c r="U21" s="73"/>
      <c r="V21" s="74">
        <v>10</v>
      </c>
      <c r="W21" s="74">
        <v>8.1</v>
      </c>
      <c r="X21" s="77">
        <v>14.6</v>
      </c>
      <c r="Y21" s="72">
        <v>61.11</v>
      </c>
      <c r="Z21" s="74">
        <f>Y21*0.15</f>
        <v>9.1664999999999992</v>
      </c>
      <c r="AA21" s="24">
        <f>MATH!Z21+MATH!X21+MATH!W21+MATH!V21+MATH!S21+MATH!Q21+MATH!L21</f>
        <v>71.966499999999996</v>
      </c>
      <c r="AB21" s="24">
        <f>RANK(AA21,$AA$17:$AA$25,0)</f>
        <v>5</v>
      </c>
      <c r="AC21" s="79">
        <v>9205304129</v>
      </c>
      <c r="AD21" s="80" t="str">
        <f>IF(AA21&gt;=70,"RQA","ept")</f>
        <v>RQA</v>
      </c>
    </row>
    <row r="22" spans="1:30" s="13" customFormat="1" ht="22.5" x14ac:dyDescent="0.25">
      <c r="A22" s="26"/>
      <c r="B22" s="61" t="s">
        <v>109</v>
      </c>
      <c r="C22" s="86" t="s">
        <v>118</v>
      </c>
      <c r="D22" s="88" t="s">
        <v>124</v>
      </c>
      <c r="E22" s="66" t="s">
        <v>130</v>
      </c>
      <c r="F22" s="70" t="s">
        <v>79</v>
      </c>
      <c r="G22" s="28" t="s">
        <v>80</v>
      </c>
      <c r="H22" s="73">
        <v>1.81</v>
      </c>
      <c r="I22" s="26"/>
      <c r="J22" s="27"/>
      <c r="K22" s="73">
        <v>13.2</v>
      </c>
      <c r="L22" s="74">
        <f>K22</f>
        <v>13.2</v>
      </c>
      <c r="M22" s="24"/>
      <c r="N22" s="26"/>
      <c r="O22" s="27"/>
      <c r="P22" s="71">
        <f>MATH!M22*0.15</f>
        <v>0</v>
      </c>
      <c r="Q22" s="74">
        <f>P22</f>
        <v>0</v>
      </c>
      <c r="R22" s="73">
        <v>83.6</v>
      </c>
      <c r="S22" s="74">
        <v>13</v>
      </c>
      <c r="T22" s="77" t="s">
        <v>135</v>
      </c>
      <c r="U22" s="77"/>
      <c r="V22" s="74">
        <v>10</v>
      </c>
      <c r="W22" s="74">
        <v>10</v>
      </c>
      <c r="X22" s="77">
        <v>15</v>
      </c>
      <c r="Y22" s="72">
        <v>67.78</v>
      </c>
      <c r="Z22" s="74">
        <f>Y22*0.15</f>
        <v>10.167</v>
      </c>
      <c r="AA22" s="24">
        <f>MATH!Z22+MATH!X22+MATH!W22+MATH!V22+MATH!S22+MATH!Q22+MATH!L22</f>
        <v>71.367000000000004</v>
      </c>
      <c r="AB22" s="24">
        <f>RANK(AA22,$AA$17:$AA$25,0)</f>
        <v>6</v>
      </c>
      <c r="AC22" s="79">
        <v>9056336253</v>
      </c>
      <c r="AD22" s="80" t="str">
        <f>IF(AA22&gt;=70,"RQA","ept")</f>
        <v>RQA</v>
      </c>
    </row>
    <row r="23" spans="1:30" s="13" customFormat="1" ht="18.75" x14ac:dyDescent="0.25">
      <c r="A23" s="26"/>
      <c r="B23" s="61" t="s">
        <v>110</v>
      </c>
      <c r="C23" s="87" t="s">
        <v>119</v>
      </c>
      <c r="D23" s="88" t="s">
        <v>125</v>
      </c>
      <c r="E23" s="66" t="s">
        <v>74</v>
      </c>
      <c r="F23" s="69" t="s">
        <v>78</v>
      </c>
      <c r="G23" s="28" t="s">
        <v>80</v>
      </c>
      <c r="H23" s="73">
        <v>1.84</v>
      </c>
      <c r="I23" s="26"/>
      <c r="J23" s="27"/>
      <c r="K23" s="73">
        <v>13.2</v>
      </c>
      <c r="L23" s="74">
        <f>K23</f>
        <v>13.2</v>
      </c>
      <c r="M23" s="24">
        <v>27</v>
      </c>
      <c r="N23" s="26"/>
      <c r="O23" s="27"/>
      <c r="P23" s="24">
        <f>MATH!M23*0.15</f>
        <v>4.05</v>
      </c>
      <c r="Q23" s="74">
        <f>P23</f>
        <v>4.05</v>
      </c>
      <c r="R23" s="73">
        <v>78.8</v>
      </c>
      <c r="S23" s="74">
        <v>12</v>
      </c>
      <c r="T23" s="79" t="s">
        <v>136</v>
      </c>
      <c r="U23" s="74">
        <v>5</v>
      </c>
      <c r="V23" s="74">
        <v>10</v>
      </c>
      <c r="W23" s="74">
        <v>8.4</v>
      </c>
      <c r="X23" s="77">
        <v>14.6</v>
      </c>
      <c r="Y23" s="72">
        <v>56</v>
      </c>
      <c r="Z23" s="74">
        <f>Y23*0.15</f>
        <v>8.4</v>
      </c>
      <c r="AA23" s="24">
        <f>MATH!Z23+MATH!X23+MATH!W23+MATH!V23+MATH!S23+MATH!Q23+MATH!L23</f>
        <v>70.649999999999991</v>
      </c>
      <c r="AB23" s="24">
        <f>RANK(AA23,$AA$17:$AA$25,0)</f>
        <v>7</v>
      </c>
      <c r="AC23" s="79">
        <v>9435336463</v>
      </c>
      <c r="AD23" s="80" t="str">
        <f>IF(AA23&gt;=70,"RQA","ept")</f>
        <v>RQA</v>
      </c>
    </row>
    <row r="24" spans="1:30" s="13" customFormat="1" ht="18.75" x14ac:dyDescent="0.25">
      <c r="A24" s="26"/>
      <c r="B24" s="61" t="s">
        <v>111</v>
      </c>
      <c r="C24" s="86" t="s">
        <v>120</v>
      </c>
      <c r="D24" s="88" t="s">
        <v>71</v>
      </c>
      <c r="E24" s="69" t="s">
        <v>131</v>
      </c>
      <c r="F24" s="69" t="s">
        <v>132</v>
      </c>
      <c r="G24" s="28" t="s">
        <v>80</v>
      </c>
      <c r="H24" s="73">
        <v>2.11</v>
      </c>
      <c r="I24" s="26"/>
      <c r="J24" s="27"/>
      <c r="K24" s="73">
        <v>11.4</v>
      </c>
      <c r="L24" s="77">
        <f>K24</f>
        <v>11.4</v>
      </c>
      <c r="M24" s="24">
        <v>30</v>
      </c>
      <c r="N24" s="26"/>
      <c r="O24" s="27"/>
      <c r="P24" s="24">
        <f>MATH!M24*0.15</f>
        <v>4.5</v>
      </c>
      <c r="Q24" s="74">
        <f>P24</f>
        <v>4.5</v>
      </c>
      <c r="R24" s="73">
        <v>78.599999999999994</v>
      </c>
      <c r="S24" s="74">
        <v>12</v>
      </c>
      <c r="T24" s="78" t="s">
        <v>81</v>
      </c>
      <c r="U24" s="73"/>
      <c r="V24" s="74">
        <v>10</v>
      </c>
      <c r="W24" s="74">
        <v>10</v>
      </c>
      <c r="X24" s="77">
        <v>15</v>
      </c>
      <c r="Y24" s="72">
        <v>50</v>
      </c>
      <c r="Z24" s="74">
        <f>Y24*0.15</f>
        <v>7.5</v>
      </c>
      <c r="AA24" s="24">
        <f>MATH!Z24+MATH!X24+MATH!W24+MATH!V24+MATH!S24+MATH!Q24+MATH!L24</f>
        <v>70.400000000000006</v>
      </c>
      <c r="AB24" s="24">
        <f>RANK(AA24,$AA$17:$AA$25,0)</f>
        <v>8</v>
      </c>
      <c r="AC24" s="79">
        <v>9979081908</v>
      </c>
      <c r="AD24" s="80" t="str">
        <f>IF(AA24&gt;=70,"RQA","ept")</f>
        <v>RQA</v>
      </c>
    </row>
    <row r="25" spans="1:30" s="13" customFormat="1" ht="22.5" x14ac:dyDescent="0.25">
      <c r="A25" s="26"/>
      <c r="B25" s="61" t="s">
        <v>112</v>
      </c>
      <c r="C25" s="86" t="s">
        <v>121</v>
      </c>
      <c r="D25" s="88" t="s">
        <v>122</v>
      </c>
      <c r="E25" s="69" t="s">
        <v>131</v>
      </c>
      <c r="F25" s="69" t="s">
        <v>132</v>
      </c>
      <c r="G25" s="28" t="s">
        <v>80</v>
      </c>
      <c r="H25" s="73">
        <v>1.84</v>
      </c>
      <c r="I25" s="26"/>
      <c r="J25" s="27"/>
      <c r="K25" s="73">
        <v>13.2</v>
      </c>
      <c r="L25" s="77">
        <f>K25</f>
        <v>13.2</v>
      </c>
      <c r="M25" s="24">
        <v>3</v>
      </c>
      <c r="N25" s="26"/>
      <c r="O25" s="27"/>
      <c r="P25" s="24">
        <f>MATH!M25*0.15</f>
        <v>0.44999999999999996</v>
      </c>
      <c r="Q25" s="74">
        <f>P25</f>
        <v>0.44999999999999996</v>
      </c>
      <c r="R25" s="73">
        <v>83</v>
      </c>
      <c r="S25" s="74">
        <v>13</v>
      </c>
      <c r="T25" s="78" t="s">
        <v>137</v>
      </c>
      <c r="U25" s="74">
        <v>5</v>
      </c>
      <c r="V25" s="74">
        <v>10</v>
      </c>
      <c r="W25" s="74">
        <v>9.6999999999999993</v>
      </c>
      <c r="X25" s="77">
        <v>14.2</v>
      </c>
      <c r="Y25" s="72">
        <v>64.400000000000006</v>
      </c>
      <c r="Z25" s="74">
        <f>Y25*0.15</f>
        <v>9.66</v>
      </c>
      <c r="AA25" s="24">
        <f>MATH!Z25+MATH!X25+MATH!W25+MATH!V25+MATH!S25+MATH!Q25+MATH!L25</f>
        <v>70.210000000000008</v>
      </c>
      <c r="AB25" s="24">
        <f>RANK(AA25,$AA$17:$AA$25,0)</f>
        <v>9</v>
      </c>
      <c r="AC25" s="79">
        <v>9231120031</v>
      </c>
      <c r="AD25" s="80" t="str">
        <f>IF(AA25&gt;=70,"RQA","ept")</f>
        <v>RQA</v>
      </c>
    </row>
    <row r="26" spans="1:30" x14ac:dyDescent="0.25">
      <c r="A26" t="s">
        <v>24</v>
      </c>
    </row>
    <row r="28" spans="1:30" x14ac:dyDescent="0.25">
      <c r="B28" s="38" t="s">
        <v>58</v>
      </c>
      <c r="C28" s="38"/>
      <c r="D28" s="38"/>
      <c r="E28" s="38"/>
      <c r="F28" s="38" t="s">
        <v>59</v>
      </c>
      <c r="G28" s="38"/>
      <c r="H28" s="38"/>
      <c r="I28" s="38"/>
      <c r="J28" s="38"/>
      <c r="K28" s="10"/>
      <c r="L28" s="38" t="s">
        <v>32</v>
      </c>
      <c r="M28" s="38"/>
      <c r="N28" s="38"/>
      <c r="O28" s="38"/>
      <c r="P28" s="38"/>
      <c r="Q28" s="10"/>
      <c r="R28" s="10"/>
      <c r="S28" s="38" t="s">
        <v>33</v>
      </c>
      <c r="T28" s="38"/>
      <c r="U28" s="38"/>
      <c r="V28" s="10"/>
      <c r="W28" s="10"/>
    </row>
    <row r="29" spans="1:30" x14ac:dyDescent="0.25">
      <c r="B29" s="37" t="s">
        <v>30</v>
      </c>
      <c r="C29" s="37"/>
      <c r="D29" s="37"/>
      <c r="E29" s="37"/>
      <c r="F29" s="37" t="s">
        <v>28</v>
      </c>
      <c r="G29" s="37"/>
      <c r="H29" s="37"/>
      <c r="I29" s="37"/>
      <c r="J29" s="37"/>
      <c r="K29" s="10"/>
      <c r="L29" s="37" t="s">
        <v>28</v>
      </c>
      <c r="M29" s="37"/>
      <c r="N29" s="37"/>
      <c r="O29" s="37"/>
      <c r="P29" s="37"/>
      <c r="Q29" s="10"/>
      <c r="R29" s="10"/>
      <c r="S29" s="37" t="s">
        <v>28</v>
      </c>
      <c r="T29" s="37"/>
      <c r="U29" s="37"/>
      <c r="V29" s="10"/>
      <c r="W29" s="10"/>
    </row>
    <row r="30" spans="1:30" x14ac:dyDescent="0.25">
      <c r="B30" s="10"/>
      <c r="C30" s="10"/>
      <c r="D30" s="10"/>
      <c r="E30" s="10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30" x14ac:dyDescent="0.25">
      <c r="B31" s="10"/>
      <c r="C31" s="10"/>
      <c r="D31" s="10"/>
      <c r="E31" s="10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30" x14ac:dyDescent="0.25">
      <c r="B32" s="38" t="s">
        <v>36</v>
      </c>
      <c r="C32" s="38"/>
      <c r="D32" s="38"/>
      <c r="E32" s="38"/>
      <c r="F32" s="9"/>
      <c r="G32" s="38" t="s">
        <v>34</v>
      </c>
      <c r="H32" s="38"/>
      <c r="I32" s="38"/>
      <c r="J32" s="38"/>
      <c r="K32" s="38"/>
      <c r="L32" s="38"/>
      <c r="O32" s="10"/>
      <c r="P32" s="38" t="s">
        <v>35</v>
      </c>
      <c r="Q32" s="38"/>
      <c r="R32" s="38"/>
      <c r="S32" s="38"/>
      <c r="T32" s="38"/>
      <c r="U32" s="38"/>
    </row>
    <row r="33" spans="1:21" x14ac:dyDescent="0.25">
      <c r="B33" s="37" t="s">
        <v>28</v>
      </c>
      <c r="C33" s="37"/>
      <c r="D33" s="37"/>
      <c r="E33" s="37"/>
      <c r="F33" s="7"/>
      <c r="G33" s="37" t="s">
        <v>37</v>
      </c>
      <c r="H33" s="37"/>
      <c r="I33" s="37"/>
      <c r="J33" s="37"/>
      <c r="K33" s="37"/>
      <c r="L33" s="37"/>
      <c r="O33" s="10"/>
      <c r="P33" s="37" t="s">
        <v>38</v>
      </c>
      <c r="Q33" s="37"/>
      <c r="R33" s="37"/>
      <c r="S33" s="37"/>
      <c r="T33" s="37"/>
      <c r="U33" s="37"/>
    </row>
    <row r="34" spans="1:21" x14ac:dyDescent="0.25">
      <c r="G34" s="10" t="s">
        <v>55</v>
      </c>
      <c r="I34" s="10"/>
      <c r="J34" s="10"/>
      <c r="K34" s="10"/>
      <c r="L34" s="10"/>
      <c r="M34" s="10"/>
      <c r="P34" s="10"/>
      <c r="Q34" s="10"/>
    </row>
    <row r="35" spans="1:21" x14ac:dyDescent="0.25">
      <c r="E35" s="11"/>
      <c r="F35" s="10"/>
      <c r="G35" s="10"/>
      <c r="H35" s="10"/>
      <c r="I35" s="10"/>
      <c r="J35" s="10"/>
      <c r="K35" s="10"/>
      <c r="L35" s="10"/>
      <c r="M35" s="10"/>
      <c r="P35" s="10"/>
      <c r="Q35" s="10"/>
    </row>
    <row r="36" spans="1:21" x14ac:dyDescent="0.25">
      <c r="B36" s="7"/>
      <c r="C36" s="7"/>
      <c r="D36" s="7"/>
      <c r="E36" s="11"/>
      <c r="F36" s="10"/>
      <c r="G36" s="38" t="s">
        <v>57</v>
      </c>
      <c r="H36" s="38"/>
      <c r="I36" s="38"/>
      <c r="J36" s="38"/>
      <c r="K36" s="38"/>
      <c r="L36" s="38"/>
      <c r="M36" s="38"/>
      <c r="P36" s="10"/>
      <c r="Q36" s="10"/>
    </row>
    <row r="37" spans="1:21" x14ac:dyDescent="0.25">
      <c r="B37" s="10"/>
      <c r="C37" s="10"/>
      <c r="D37" s="10"/>
      <c r="E37" s="11"/>
      <c r="F37" s="10"/>
      <c r="G37" s="37" t="s">
        <v>29</v>
      </c>
      <c r="H37" s="37"/>
      <c r="I37" s="37"/>
      <c r="J37" s="37"/>
      <c r="K37" s="37"/>
      <c r="L37" s="37"/>
      <c r="M37" s="37"/>
      <c r="P37" s="10"/>
    </row>
    <row r="38" spans="1:21" x14ac:dyDescent="0.25">
      <c r="A38" t="s">
        <v>27</v>
      </c>
    </row>
  </sheetData>
  <mergeCells count="41">
    <mergeCell ref="G36:M36"/>
    <mergeCell ref="G37:M37"/>
    <mergeCell ref="B32:E32"/>
    <mergeCell ref="G32:L32"/>
    <mergeCell ref="P32:U32"/>
    <mergeCell ref="B33:E33"/>
    <mergeCell ref="G33:L33"/>
    <mergeCell ref="P33:U33"/>
    <mergeCell ref="B28:E28"/>
    <mergeCell ref="F28:J28"/>
    <mergeCell ref="L28:P28"/>
    <mergeCell ref="S28:U28"/>
    <mergeCell ref="B29:E29"/>
    <mergeCell ref="F29:J29"/>
    <mergeCell ref="L29:P29"/>
    <mergeCell ref="S29:U29"/>
    <mergeCell ref="AC14:AC16"/>
    <mergeCell ref="AD14:AD16"/>
    <mergeCell ref="H15:L15"/>
    <mergeCell ref="M15:Q15"/>
    <mergeCell ref="R15:S15"/>
    <mergeCell ref="T15:V15"/>
    <mergeCell ref="Y15:Z15"/>
    <mergeCell ref="M14:Q14"/>
    <mergeCell ref="R14:S14"/>
    <mergeCell ref="T14:V14"/>
    <mergeCell ref="Y14:Z14"/>
    <mergeCell ref="AA14:AA16"/>
    <mergeCell ref="AB14:AB16"/>
    <mergeCell ref="H14:L14"/>
    <mergeCell ref="A14:A16"/>
    <mergeCell ref="B14:D15"/>
    <mergeCell ref="E14:E16"/>
    <mergeCell ref="F14:F16"/>
    <mergeCell ref="G14:G16"/>
    <mergeCell ref="A12:AD12"/>
    <mergeCell ref="A9:AD9"/>
    <mergeCell ref="A10:O10"/>
    <mergeCell ref="P10:Q10"/>
    <mergeCell ref="R10:AD10"/>
    <mergeCell ref="A11:AD11"/>
  </mergeCells>
  <conditionalFormatting sqref="AD17:AD25">
    <cfRule type="containsText" dxfId="4" priority="1" operator="containsText" text="RQA">
      <formula>NOT(ISERROR(SEARCH("RQA",AD17)))</formula>
    </cfRule>
  </conditionalFormatting>
  <printOptions horizontalCentered="1"/>
  <pageMargins left="0.15" right="0.15" top="0.25" bottom="0.25" header="0.3" footer="0.3"/>
  <pageSetup paperSize="10000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D38"/>
  <sheetViews>
    <sheetView showGridLines="0" zoomScale="80" zoomScaleNormal="80" workbookViewId="0">
      <selection activeCell="A34" sqref="A34:XFD34"/>
    </sheetView>
  </sheetViews>
  <sheetFormatPr defaultRowHeight="15" x14ac:dyDescent="0.25"/>
  <cols>
    <col min="1" max="1" width="4.140625" customWidth="1"/>
    <col min="2" max="3" width="14.7109375" customWidth="1"/>
    <col min="4" max="4" width="4" customWidth="1"/>
    <col min="5" max="5" width="15.28515625" customWidth="1"/>
    <col min="6" max="6" width="11.28515625" customWidth="1"/>
    <col min="7" max="7" width="7.42578125" style="1" customWidth="1"/>
    <col min="8" max="9" width="6.7109375" customWidth="1"/>
    <col min="10" max="10" width="5.42578125" customWidth="1"/>
    <col min="11" max="14" width="6.7109375" customWidth="1"/>
    <col min="15" max="15" width="8.7109375" customWidth="1"/>
    <col min="16" max="23" width="6.7109375" customWidth="1"/>
    <col min="24" max="25" width="6.7109375" style="12" customWidth="1"/>
    <col min="26" max="26" width="6.7109375" style="3" customWidth="1"/>
    <col min="27" max="27" width="6.7109375" customWidth="1"/>
    <col min="28" max="28" width="6" bestFit="1" customWidth="1"/>
    <col min="29" max="29" width="11" customWidth="1"/>
    <col min="30" max="30" width="6.7109375" customWidth="1"/>
  </cols>
  <sheetData>
    <row r="9" spans="1:30" x14ac:dyDescent="0.25">
      <c r="A9" s="30" t="s">
        <v>31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x14ac:dyDescent="0.25">
      <c r="A10" s="39" t="s">
        <v>40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 t="s">
        <v>44</v>
      </c>
      <c r="Q10" s="40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x14ac:dyDescent="0.25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x14ac:dyDescent="0.25">
      <c r="A12" s="30" t="s">
        <v>22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4" spans="1:30" s="13" customFormat="1" ht="75" customHeight="1" x14ac:dyDescent="0.25">
      <c r="A14" s="31" t="s">
        <v>0</v>
      </c>
      <c r="B14" s="31" t="s">
        <v>1</v>
      </c>
      <c r="C14" s="31"/>
      <c r="D14" s="31"/>
      <c r="E14" s="31" t="s">
        <v>2</v>
      </c>
      <c r="F14" s="31" t="s">
        <v>46</v>
      </c>
      <c r="G14" s="31" t="s">
        <v>47</v>
      </c>
      <c r="H14" s="31" t="s">
        <v>3</v>
      </c>
      <c r="I14" s="31"/>
      <c r="J14" s="31"/>
      <c r="K14" s="31"/>
      <c r="L14" s="31"/>
      <c r="M14" s="31" t="s">
        <v>4</v>
      </c>
      <c r="N14" s="31"/>
      <c r="O14" s="31"/>
      <c r="P14" s="31"/>
      <c r="Q14" s="31"/>
      <c r="R14" s="31" t="s">
        <v>8</v>
      </c>
      <c r="S14" s="31"/>
      <c r="T14" s="31" t="s">
        <v>9</v>
      </c>
      <c r="U14" s="31"/>
      <c r="V14" s="31"/>
      <c r="W14" s="20" t="s">
        <v>10</v>
      </c>
      <c r="X14" s="20" t="s">
        <v>11</v>
      </c>
      <c r="Y14" s="31" t="s">
        <v>23</v>
      </c>
      <c r="Z14" s="31"/>
      <c r="AA14" s="31" t="s">
        <v>53</v>
      </c>
      <c r="AB14" s="45" t="s">
        <v>39</v>
      </c>
      <c r="AC14" s="35" t="s">
        <v>54</v>
      </c>
      <c r="AD14" s="35" t="s">
        <v>26</v>
      </c>
    </row>
    <row r="15" spans="1:30" s="14" customFormat="1" x14ac:dyDescent="0.25">
      <c r="A15" s="31"/>
      <c r="B15" s="31"/>
      <c r="C15" s="31"/>
      <c r="D15" s="31"/>
      <c r="E15" s="31"/>
      <c r="F15" s="31"/>
      <c r="G15" s="31"/>
      <c r="H15" s="36" t="s">
        <v>5</v>
      </c>
      <c r="I15" s="36"/>
      <c r="J15" s="36"/>
      <c r="K15" s="36"/>
      <c r="L15" s="36"/>
      <c r="M15" s="36" t="s">
        <v>6</v>
      </c>
      <c r="N15" s="36"/>
      <c r="O15" s="36"/>
      <c r="P15" s="36"/>
      <c r="Q15" s="36"/>
      <c r="R15" s="36" t="s">
        <v>6</v>
      </c>
      <c r="S15" s="36"/>
      <c r="T15" s="36" t="s">
        <v>7</v>
      </c>
      <c r="U15" s="36"/>
      <c r="V15" s="36"/>
      <c r="W15" s="18" t="s">
        <v>7</v>
      </c>
      <c r="X15" s="18" t="s">
        <v>6</v>
      </c>
      <c r="Y15" s="36" t="s">
        <v>6</v>
      </c>
      <c r="Z15" s="36"/>
      <c r="AA15" s="31"/>
      <c r="AB15" s="46"/>
      <c r="AC15" s="35"/>
      <c r="AD15" s="35"/>
    </row>
    <row r="16" spans="1:30" s="13" customFormat="1" ht="63" customHeight="1" x14ac:dyDescent="0.25">
      <c r="A16" s="31"/>
      <c r="B16" s="17" t="s">
        <v>12</v>
      </c>
      <c r="C16" s="17" t="s">
        <v>13</v>
      </c>
      <c r="D16" s="17" t="s">
        <v>14</v>
      </c>
      <c r="E16" s="31"/>
      <c r="F16" s="31"/>
      <c r="G16" s="31"/>
      <c r="H16" s="17" t="s">
        <v>15</v>
      </c>
      <c r="I16" s="17" t="s">
        <v>16</v>
      </c>
      <c r="J16" s="21" t="s">
        <v>48</v>
      </c>
      <c r="K16" s="17" t="s">
        <v>16</v>
      </c>
      <c r="L16" s="17" t="s">
        <v>17</v>
      </c>
      <c r="M16" s="17" t="s">
        <v>18</v>
      </c>
      <c r="N16" s="17" t="s">
        <v>19</v>
      </c>
      <c r="O16" s="21" t="s">
        <v>49</v>
      </c>
      <c r="P16" s="17" t="s">
        <v>19</v>
      </c>
      <c r="Q16" s="17" t="s">
        <v>17</v>
      </c>
      <c r="R16" s="17" t="s">
        <v>20</v>
      </c>
      <c r="S16" s="17" t="s">
        <v>19</v>
      </c>
      <c r="T16" s="17" t="s">
        <v>21</v>
      </c>
      <c r="U16" s="17" t="s">
        <v>50</v>
      </c>
      <c r="V16" s="17" t="s">
        <v>17</v>
      </c>
      <c r="W16" s="21" t="s">
        <v>51</v>
      </c>
      <c r="X16" s="21" t="s">
        <v>51</v>
      </c>
      <c r="Y16" s="17" t="s">
        <v>52</v>
      </c>
      <c r="Z16" s="17" t="s">
        <v>19</v>
      </c>
      <c r="AA16" s="31"/>
      <c r="AB16" s="47"/>
      <c r="AC16" s="35"/>
      <c r="AD16" s="35"/>
    </row>
    <row r="17" spans="1:30" s="1" customFormat="1" ht="18.75" x14ac:dyDescent="0.25">
      <c r="A17" s="4"/>
      <c r="B17" s="61" t="s">
        <v>150</v>
      </c>
      <c r="C17" s="87" t="s">
        <v>152</v>
      </c>
      <c r="D17" s="88" t="s">
        <v>94</v>
      </c>
      <c r="E17" s="66" t="s">
        <v>74</v>
      </c>
      <c r="F17" s="69" t="s">
        <v>78</v>
      </c>
      <c r="G17" s="4" t="s">
        <v>80</v>
      </c>
      <c r="H17" s="73">
        <v>1.78</v>
      </c>
      <c r="I17" s="5"/>
      <c r="J17" s="5"/>
      <c r="K17" s="73">
        <v>13.8</v>
      </c>
      <c r="L17" s="74">
        <f>K17</f>
        <v>13.8</v>
      </c>
      <c r="M17" s="24">
        <v>23</v>
      </c>
      <c r="N17" s="5"/>
      <c r="O17" s="5"/>
      <c r="P17" s="24">
        <f>SCIENCE!M17*0.15</f>
        <v>3.4499999999999997</v>
      </c>
      <c r="Q17" s="74">
        <f>P17</f>
        <v>3.4499999999999997</v>
      </c>
      <c r="R17" s="73">
        <v>79</v>
      </c>
      <c r="S17" s="74">
        <v>12</v>
      </c>
      <c r="T17" s="79" t="s">
        <v>136</v>
      </c>
      <c r="U17" s="74">
        <v>5</v>
      </c>
      <c r="V17" s="74">
        <v>10</v>
      </c>
      <c r="W17" s="74">
        <v>10</v>
      </c>
      <c r="X17" s="77">
        <v>14.8</v>
      </c>
      <c r="Y17" s="72">
        <v>71.11</v>
      </c>
      <c r="Z17" s="74">
        <f>Y17*0.15</f>
        <v>10.666499999999999</v>
      </c>
      <c r="AA17" s="24">
        <f>Z17+SCIENCE!X17+SCIENCE!W17+SCIENCE!V17+SCIENCE!S17+SCIENCE!Q17+SCIENCE!L17</f>
        <v>74.716499999999996</v>
      </c>
      <c r="AB17" s="24">
        <f>RANK(AA17,$AA$17:$AA$17,0)</f>
        <v>1</v>
      </c>
      <c r="AC17" s="79">
        <v>9153523928</v>
      </c>
      <c r="AD17" s="80" t="str">
        <f>IF(AA17&gt;=70,"RQA","ept")</f>
        <v>RQA</v>
      </c>
    </row>
    <row r="18" spans="1:30" s="1" customFormat="1" x14ac:dyDescent="0.25">
      <c r="A18" s="4"/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4">
        <f t="shared" ref="AA18:AA21" si="0">Z18+X18+W18+V18+S18+Q18+L18</f>
        <v>0</v>
      </c>
      <c r="AB18" s="5"/>
      <c r="AC18" s="25"/>
      <c r="AD18" s="6"/>
    </row>
    <row r="19" spans="1:30" s="1" customFormat="1" x14ac:dyDescent="0.25">
      <c r="A19" s="4"/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24">
        <f t="shared" si="0"/>
        <v>0</v>
      </c>
      <c r="AB19" s="5"/>
      <c r="AC19" s="25"/>
      <c r="AD19" s="6"/>
    </row>
    <row r="20" spans="1:30" s="1" customFormat="1" x14ac:dyDescent="0.25">
      <c r="A20" s="4"/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4">
        <f t="shared" si="0"/>
        <v>0</v>
      </c>
      <c r="AB20" s="5"/>
      <c r="AC20" s="25"/>
      <c r="AD20" s="6"/>
    </row>
    <row r="21" spans="1:30" s="1" customFormat="1" x14ac:dyDescent="0.25">
      <c r="A21" s="4"/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4">
        <f t="shared" si="0"/>
        <v>0</v>
      </c>
      <c r="AB21" s="5"/>
      <c r="AC21" s="25"/>
      <c r="AD21" s="6"/>
    </row>
    <row r="23" spans="1:30" x14ac:dyDescent="0.25">
      <c r="A23" t="s">
        <v>24</v>
      </c>
    </row>
    <row r="25" spans="1:30" x14ac:dyDescent="0.25">
      <c r="B25" s="10"/>
      <c r="C25" s="10"/>
      <c r="D25" s="10"/>
      <c r="E25" s="10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30" x14ac:dyDescent="0.25">
      <c r="B26" s="38" t="s">
        <v>58</v>
      </c>
      <c r="C26" s="38"/>
      <c r="D26" s="38"/>
      <c r="E26" s="38"/>
      <c r="F26" s="38" t="s">
        <v>59</v>
      </c>
      <c r="G26" s="38"/>
      <c r="H26" s="38"/>
      <c r="I26" s="38"/>
      <c r="J26" s="38"/>
      <c r="K26" s="10"/>
      <c r="L26" s="38" t="s">
        <v>32</v>
      </c>
      <c r="M26" s="38"/>
      <c r="N26" s="38"/>
      <c r="O26" s="38"/>
      <c r="P26" s="38"/>
      <c r="Q26" s="10"/>
      <c r="R26" s="10"/>
      <c r="S26" s="9" t="s">
        <v>33</v>
      </c>
      <c r="T26" s="9"/>
      <c r="U26" s="9"/>
      <c r="V26" s="10"/>
      <c r="W26" s="10"/>
    </row>
    <row r="27" spans="1:30" x14ac:dyDescent="0.25">
      <c r="B27" s="37" t="s">
        <v>30</v>
      </c>
      <c r="C27" s="37"/>
      <c r="D27" s="37"/>
      <c r="E27" s="37"/>
      <c r="F27" s="37" t="s">
        <v>28</v>
      </c>
      <c r="G27" s="37"/>
      <c r="H27" s="37"/>
      <c r="I27" s="37"/>
      <c r="J27" s="37"/>
      <c r="K27" s="10"/>
      <c r="L27" s="37" t="s">
        <v>28</v>
      </c>
      <c r="M27" s="37"/>
      <c r="N27" s="37"/>
      <c r="O27" s="37"/>
      <c r="P27" s="37"/>
      <c r="Q27" s="10"/>
      <c r="R27" s="10"/>
      <c r="S27" s="7" t="s">
        <v>28</v>
      </c>
      <c r="T27" s="7"/>
      <c r="U27" s="7"/>
      <c r="V27" s="10"/>
      <c r="W27" s="10"/>
    </row>
    <row r="28" spans="1:30" x14ac:dyDescent="0.25">
      <c r="B28" s="10"/>
      <c r="C28" s="10"/>
      <c r="D28" s="10"/>
      <c r="E28" s="10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30" x14ac:dyDescent="0.25">
      <c r="B29" s="10"/>
      <c r="C29" s="10"/>
      <c r="D29" s="10"/>
      <c r="E29" s="10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30" x14ac:dyDescent="0.25">
      <c r="B30" s="38" t="s">
        <v>36</v>
      </c>
      <c r="C30" s="38"/>
      <c r="D30" s="38"/>
      <c r="E30" s="38"/>
      <c r="F30" s="9"/>
      <c r="G30" s="38" t="s">
        <v>34</v>
      </c>
      <c r="H30" s="38"/>
      <c r="I30" s="38"/>
      <c r="J30" s="38"/>
      <c r="K30" s="38"/>
      <c r="L30" s="38"/>
      <c r="O30" s="10"/>
      <c r="P30" s="38" t="s">
        <v>35</v>
      </c>
      <c r="Q30" s="38"/>
      <c r="R30" s="38"/>
      <c r="S30" s="38"/>
      <c r="T30" s="38"/>
      <c r="U30" s="38"/>
    </row>
    <row r="31" spans="1:30" x14ac:dyDescent="0.25">
      <c r="B31" s="37" t="s">
        <v>28</v>
      </c>
      <c r="C31" s="37"/>
      <c r="D31" s="37"/>
      <c r="E31" s="37"/>
      <c r="F31" s="7"/>
      <c r="G31" s="37" t="s">
        <v>37</v>
      </c>
      <c r="H31" s="37"/>
      <c r="I31" s="37"/>
      <c r="J31" s="37"/>
      <c r="K31" s="37"/>
      <c r="L31" s="37"/>
      <c r="O31" s="10"/>
      <c r="P31" s="37" t="s">
        <v>38</v>
      </c>
      <c r="Q31" s="37"/>
      <c r="R31" s="37"/>
      <c r="S31" s="37"/>
      <c r="T31" s="37"/>
      <c r="U31" s="37"/>
    </row>
    <row r="32" spans="1:30" x14ac:dyDescent="0.25">
      <c r="B32" s="15"/>
      <c r="C32" s="15"/>
      <c r="D32" s="15"/>
      <c r="E32" s="15"/>
      <c r="F32" s="7"/>
      <c r="G32" s="15"/>
      <c r="H32" s="15"/>
      <c r="I32" s="15"/>
      <c r="J32" s="15"/>
      <c r="K32" s="15"/>
      <c r="L32" s="15"/>
      <c r="O32" s="10"/>
      <c r="P32" s="15"/>
      <c r="Q32" s="15"/>
      <c r="R32" s="15"/>
      <c r="S32" s="15"/>
      <c r="T32" s="15"/>
      <c r="U32" s="15"/>
    </row>
    <row r="33" spans="1:21" x14ac:dyDescent="0.25">
      <c r="B33" s="15"/>
      <c r="C33" s="15"/>
      <c r="D33" s="15"/>
      <c r="E33" s="15"/>
      <c r="F33" s="7"/>
      <c r="G33" s="15"/>
      <c r="H33" s="15"/>
      <c r="I33" s="15"/>
      <c r="J33" s="15"/>
      <c r="K33" s="15"/>
      <c r="L33" s="15"/>
      <c r="O33" s="10"/>
      <c r="P33" s="15"/>
      <c r="Q33" s="15"/>
      <c r="R33" s="15"/>
      <c r="S33" s="15"/>
      <c r="T33" s="15"/>
      <c r="U33" s="15"/>
    </row>
    <row r="34" spans="1:21" x14ac:dyDescent="0.25">
      <c r="G34"/>
      <c r="H34" s="10" t="s">
        <v>55</v>
      </c>
      <c r="I34" s="10"/>
      <c r="J34" s="10"/>
      <c r="K34" s="10"/>
      <c r="L34" s="10"/>
      <c r="M34" s="10"/>
      <c r="P34" s="10"/>
      <c r="Q34" s="10"/>
    </row>
    <row r="35" spans="1:21" x14ac:dyDescent="0.25">
      <c r="E35" s="11"/>
      <c r="F35" s="10"/>
      <c r="G35" s="10"/>
      <c r="H35" s="10"/>
      <c r="I35" s="10"/>
      <c r="J35" s="10"/>
      <c r="K35" s="10"/>
      <c r="L35" s="10"/>
      <c r="M35" s="10"/>
      <c r="P35" s="10"/>
      <c r="Q35" s="10"/>
    </row>
    <row r="36" spans="1:21" x14ac:dyDescent="0.25">
      <c r="B36" s="7"/>
      <c r="C36" s="7"/>
      <c r="D36" s="7"/>
      <c r="E36" s="11"/>
      <c r="F36" s="10"/>
      <c r="G36" s="38" t="s">
        <v>57</v>
      </c>
      <c r="H36" s="38"/>
      <c r="I36" s="38"/>
      <c r="J36" s="38"/>
      <c r="K36" s="38"/>
      <c r="L36" s="38"/>
      <c r="M36" s="38"/>
      <c r="P36" s="10"/>
      <c r="Q36" s="10"/>
    </row>
    <row r="37" spans="1:21" x14ac:dyDescent="0.25">
      <c r="B37" s="10"/>
      <c r="C37" s="10"/>
      <c r="D37" s="10"/>
      <c r="E37" s="11"/>
      <c r="F37" s="10"/>
      <c r="G37" s="37" t="s">
        <v>29</v>
      </c>
      <c r="H37" s="37"/>
      <c r="I37" s="37"/>
      <c r="J37" s="37"/>
      <c r="K37" s="37"/>
      <c r="L37" s="37"/>
      <c r="M37" s="37"/>
      <c r="P37" s="10"/>
    </row>
    <row r="38" spans="1:21" x14ac:dyDescent="0.25">
      <c r="A38" t="s">
        <v>27</v>
      </c>
    </row>
  </sheetData>
  <mergeCells count="39">
    <mergeCell ref="G36:M36"/>
    <mergeCell ref="G37:M37"/>
    <mergeCell ref="B30:E30"/>
    <mergeCell ref="G30:L30"/>
    <mergeCell ref="P30:U30"/>
    <mergeCell ref="B31:E31"/>
    <mergeCell ref="G31:L31"/>
    <mergeCell ref="P31:U31"/>
    <mergeCell ref="B26:E26"/>
    <mergeCell ref="F26:J26"/>
    <mergeCell ref="L26:P26"/>
    <mergeCell ref="B27:E27"/>
    <mergeCell ref="F27:J27"/>
    <mergeCell ref="L27:P27"/>
    <mergeCell ref="AC14:AC16"/>
    <mergeCell ref="AD14:AD16"/>
    <mergeCell ref="H15:L15"/>
    <mergeCell ref="M15:Q15"/>
    <mergeCell ref="R15:S15"/>
    <mergeCell ref="T15:V15"/>
    <mergeCell ref="Y15:Z15"/>
    <mergeCell ref="M14:Q14"/>
    <mergeCell ref="R14:S14"/>
    <mergeCell ref="T14:V14"/>
    <mergeCell ref="Y14:Z14"/>
    <mergeCell ref="AA14:AA16"/>
    <mergeCell ref="AB14:AB16"/>
    <mergeCell ref="H14:L14"/>
    <mergeCell ref="A14:A16"/>
    <mergeCell ref="B14:D15"/>
    <mergeCell ref="E14:E16"/>
    <mergeCell ref="F14:F16"/>
    <mergeCell ref="G14:G16"/>
    <mergeCell ref="A12:AD12"/>
    <mergeCell ref="A9:AD9"/>
    <mergeCell ref="A10:O10"/>
    <mergeCell ref="P10:Q10"/>
    <mergeCell ref="R10:AD10"/>
    <mergeCell ref="A11:AD11"/>
  </mergeCells>
  <conditionalFormatting sqref="AD17">
    <cfRule type="containsText" dxfId="3" priority="1" operator="containsText" text="RQA">
      <formula>NOT(ISERROR(SEARCH("RQA",AD17)))</formula>
    </cfRule>
  </conditionalFormatting>
  <printOptions horizontalCentered="1"/>
  <pageMargins left="0.15" right="0.15" top="0.25" bottom="0.25" header="0.3" footer="0.3"/>
  <pageSetup paperSize="10000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D39"/>
  <sheetViews>
    <sheetView showGridLines="0" zoomScale="70" zoomScaleNormal="70" workbookViewId="0">
      <selection activeCell="B51" sqref="B51"/>
    </sheetView>
  </sheetViews>
  <sheetFormatPr defaultRowHeight="15" x14ac:dyDescent="0.25"/>
  <cols>
    <col min="1" max="1" width="4.42578125" customWidth="1"/>
    <col min="2" max="3" width="14.7109375" customWidth="1"/>
    <col min="4" max="4" width="5.140625" customWidth="1"/>
    <col min="5" max="5" width="17.42578125" customWidth="1"/>
    <col min="6" max="6" width="12.5703125" customWidth="1"/>
    <col min="7" max="7" width="9.5703125" style="1" customWidth="1"/>
    <col min="8" max="14" width="6.7109375" customWidth="1"/>
    <col min="15" max="15" width="8.7109375" customWidth="1"/>
    <col min="16" max="23" width="6.7109375" customWidth="1"/>
    <col min="24" max="25" width="6.7109375" style="12" customWidth="1"/>
    <col min="26" max="26" width="6.7109375" style="3" customWidth="1"/>
    <col min="27" max="28" width="6.7109375" customWidth="1"/>
    <col min="29" max="29" width="9.28515625" customWidth="1"/>
    <col min="30" max="30" width="6.7109375" customWidth="1"/>
  </cols>
  <sheetData>
    <row r="9" spans="1:30" x14ac:dyDescent="0.25">
      <c r="A9" s="30" t="s">
        <v>31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x14ac:dyDescent="0.25">
      <c r="A10" s="39" t="s">
        <v>40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2" t="s">
        <v>42</v>
      </c>
      <c r="Q10" s="52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x14ac:dyDescent="0.25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x14ac:dyDescent="0.25">
      <c r="A12" s="30" t="s">
        <v>22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4" spans="1:30" s="13" customFormat="1" ht="75" customHeight="1" x14ac:dyDescent="0.25">
      <c r="A14" s="31" t="s">
        <v>0</v>
      </c>
      <c r="B14" s="31" t="s">
        <v>1</v>
      </c>
      <c r="C14" s="31"/>
      <c r="D14" s="31"/>
      <c r="E14" s="31" t="s">
        <v>2</v>
      </c>
      <c r="F14" s="31" t="s">
        <v>46</v>
      </c>
      <c r="G14" s="31" t="s">
        <v>47</v>
      </c>
      <c r="H14" s="31" t="s">
        <v>3</v>
      </c>
      <c r="I14" s="31"/>
      <c r="J14" s="31"/>
      <c r="K14" s="31"/>
      <c r="L14" s="31"/>
      <c r="M14" s="31" t="s">
        <v>4</v>
      </c>
      <c r="N14" s="31"/>
      <c r="O14" s="31"/>
      <c r="P14" s="31"/>
      <c r="Q14" s="31"/>
      <c r="R14" s="31" t="s">
        <v>8</v>
      </c>
      <c r="S14" s="31"/>
      <c r="T14" s="31" t="s">
        <v>9</v>
      </c>
      <c r="U14" s="31"/>
      <c r="V14" s="31"/>
      <c r="W14" s="19" t="s">
        <v>10</v>
      </c>
      <c r="X14" s="19" t="s">
        <v>11</v>
      </c>
      <c r="Y14" s="31" t="s">
        <v>23</v>
      </c>
      <c r="Z14" s="31"/>
      <c r="AA14" s="48" t="s">
        <v>53</v>
      </c>
      <c r="AB14" s="49" t="s">
        <v>39</v>
      </c>
      <c r="AC14" s="35" t="s">
        <v>54</v>
      </c>
      <c r="AD14" s="48" t="s">
        <v>26</v>
      </c>
    </row>
    <row r="15" spans="1:30" s="14" customFormat="1" x14ac:dyDescent="0.25">
      <c r="A15" s="31"/>
      <c r="B15" s="31"/>
      <c r="C15" s="31"/>
      <c r="D15" s="31"/>
      <c r="E15" s="31"/>
      <c r="F15" s="31"/>
      <c r="G15" s="31"/>
      <c r="H15" s="36" t="s">
        <v>5</v>
      </c>
      <c r="I15" s="36"/>
      <c r="J15" s="36"/>
      <c r="K15" s="36"/>
      <c r="L15" s="36"/>
      <c r="M15" s="36" t="s">
        <v>6</v>
      </c>
      <c r="N15" s="36"/>
      <c r="O15" s="36"/>
      <c r="P15" s="36"/>
      <c r="Q15" s="36"/>
      <c r="R15" s="36" t="s">
        <v>6</v>
      </c>
      <c r="S15" s="36"/>
      <c r="T15" s="36" t="s">
        <v>7</v>
      </c>
      <c r="U15" s="36"/>
      <c r="V15" s="36"/>
      <c r="W15" s="18" t="s">
        <v>7</v>
      </c>
      <c r="X15" s="18" t="s">
        <v>6</v>
      </c>
      <c r="Y15" s="36" t="s">
        <v>6</v>
      </c>
      <c r="Z15" s="36"/>
      <c r="AA15" s="48"/>
      <c r="AB15" s="50"/>
      <c r="AC15" s="35"/>
      <c r="AD15" s="48"/>
    </row>
    <row r="16" spans="1:30" s="13" customFormat="1" ht="63" customHeight="1" x14ac:dyDescent="0.25">
      <c r="A16" s="31"/>
      <c r="B16" s="16" t="s">
        <v>12</v>
      </c>
      <c r="C16" s="16" t="s">
        <v>13</v>
      </c>
      <c r="D16" s="16" t="s">
        <v>14</v>
      </c>
      <c r="E16" s="31"/>
      <c r="F16" s="31"/>
      <c r="G16" s="31"/>
      <c r="H16" s="16" t="s">
        <v>15</v>
      </c>
      <c r="I16" s="16" t="s">
        <v>16</v>
      </c>
      <c r="J16" s="19" t="s">
        <v>48</v>
      </c>
      <c r="K16" s="16" t="s">
        <v>16</v>
      </c>
      <c r="L16" s="16" t="s">
        <v>17</v>
      </c>
      <c r="M16" s="16" t="s">
        <v>18</v>
      </c>
      <c r="N16" s="16" t="s">
        <v>19</v>
      </c>
      <c r="O16" s="19" t="s">
        <v>49</v>
      </c>
      <c r="P16" s="16" t="s">
        <v>19</v>
      </c>
      <c r="Q16" s="16" t="s">
        <v>17</v>
      </c>
      <c r="R16" s="16" t="s">
        <v>20</v>
      </c>
      <c r="S16" s="16" t="s">
        <v>19</v>
      </c>
      <c r="T16" s="16" t="s">
        <v>21</v>
      </c>
      <c r="U16" s="16" t="s">
        <v>50</v>
      </c>
      <c r="V16" s="16" t="s">
        <v>17</v>
      </c>
      <c r="W16" s="16" t="s">
        <v>51</v>
      </c>
      <c r="X16" s="16" t="s">
        <v>51</v>
      </c>
      <c r="Y16" s="16" t="s">
        <v>52</v>
      </c>
      <c r="Z16" s="16" t="s">
        <v>19</v>
      </c>
      <c r="AA16" s="48"/>
      <c r="AB16" s="51"/>
      <c r="AC16" s="35"/>
      <c r="AD16" s="48"/>
    </row>
    <row r="17" spans="1:30" s="13" customFormat="1" ht="22.5" x14ac:dyDescent="0.25">
      <c r="A17" s="26"/>
      <c r="B17" s="61" t="s">
        <v>85</v>
      </c>
      <c r="C17" s="63" t="s">
        <v>89</v>
      </c>
      <c r="D17" s="65"/>
      <c r="E17" s="66" t="s">
        <v>96</v>
      </c>
      <c r="F17" s="70" t="s">
        <v>79</v>
      </c>
      <c r="G17" s="26" t="s">
        <v>80</v>
      </c>
      <c r="H17" s="73">
        <v>1.4</v>
      </c>
      <c r="I17" s="26"/>
      <c r="J17" s="27"/>
      <c r="K17" s="73">
        <v>15.6</v>
      </c>
      <c r="L17" s="74">
        <f>K17</f>
        <v>15.6</v>
      </c>
      <c r="M17" s="24">
        <v>32</v>
      </c>
      <c r="N17" s="26"/>
      <c r="O17" s="27"/>
      <c r="P17" s="71">
        <f>FILIPINO!M17*0.15</f>
        <v>4.8</v>
      </c>
      <c r="Q17" s="74">
        <f>P17</f>
        <v>4.8</v>
      </c>
      <c r="R17" s="73">
        <v>77.8</v>
      </c>
      <c r="S17" s="74">
        <v>11</v>
      </c>
      <c r="T17" s="75" t="s">
        <v>101</v>
      </c>
      <c r="U17" s="74">
        <v>5</v>
      </c>
      <c r="V17" s="74">
        <v>10</v>
      </c>
      <c r="W17" s="74">
        <v>9.4</v>
      </c>
      <c r="X17" s="77">
        <v>14.5</v>
      </c>
      <c r="Y17" s="72">
        <v>55.56</v>
      </c>
      <c r="Z17" s="74">
        <f>Y17*0.15</f>
        <v>8.3339999999999996</v>
      </c>
      <c r="AA17" s="24">
        <f>FILIPINO!Z17+FILIPINO!X17+FILIPINO!W17+FILIPINO!V17+FILIPINO!S17+FILIPINO!Q17+FILIPINO!L17</f>
        <v>73.634</v>
      </c>
      <c r="AB17" s="24">
        <f>RANK(AA17,$AA$17:$AA$22,0)</f>
        <v>1</v>
      </c>
      <c r="AC17" s="85">
        <v>9219216074</v>
      </c>
      <c r="AD17" s="80" t="str">
        <f>IF(AA17&gt;=70,"RQA","ept")</f>
        <v>RQA</v>
      </c>
    </row>
    <row r="18" spans="1:30" s="13" customFormat="1" ht="38.25" x14ac:dyDescent="0.25">
      <c r="A18" s="26"/>
      <c r="B18" s="61" t="s">
        <v>86</v>
      </c>
      <c r="C18" s="63" t="s">
        <v>90</v>
      </c>
      <c r="D18" s="65" t="s">
        <v>94</v>
      </c>
      <c r="E18" s="68" t="s">
        <v>97</v>
      </c>
      <c r="F18" s="70" t="s">
        <v>79</v>
      </c>
      <c r="G18" s="28" t="s">
        <v>80</v>
      </c>
      <c r="H18" s="73">
        <v>1.6</v>
      </c>
      <c r="I18" s="26"/>
      <c r="J18" s="27"/>
      <c r="K18" s="73">
        <v>14.4</v>
      </c>
      <c r="L18" s="74">
        <f>K18</f>
        <v>14.4</v>
      </c>
      <c r="M18" s="24">
        <v>23</v>
      </c>
      <c r="N18" s="26"/>
      <c r="O18" s="27"/>
      <c r="P18" s="71">
        <f>FILIPINO!M18*0.15</f>
        <v>3.4499999999999997</v>
      </c>
      <c r="Q18" s="74">
        <f>P18</f>
        <v>3.4499999999999997</v>
      </c>
      <c r="R18" s="73">
        <v>79.8</v>
      </c>
      <c r="S18" s="74">
        <v>12</v>
      </c>
      <c r="T18" s="73" t="s">
        <v>102</v>
      </c>
      <c r="U18" s="73"/>
      <c r="V18" s="74">
        <v>10</v>
      </c>
      <c r="W18" s="74">
        <v>8.6999999999999993</v>
      </c>
      <c r="X18" s="77">
        <v>14.3</v>
      </c>
      <c r="Y18" s="72">
        <v>70</v>
      </c>
      <c r="Z18" s="74">
        <f>Y18*0.15</f>
        <v>10.5</v>
      </c>
      <c r="AA18" s="24">
        <f>FILIPINO!Z18+FILIPINO!X18+FILIPINO!W18+FILIPINO!V18+FILIPINO!S18+FILIPINO!Q18+FILIPINO!L18</f>
        <v>73.350000000000009</v>
      </c>
      <c r="AB18" s="24">
        <f>RANK(AA18,$AA$17:$AA$22,0)</f>
        <v>2</v>
      </c>
      <c r="AC18" s="85">
        <v>9169584201</v>
      </c>
      <c r="AD18" s="80" t="str">
        <f>IF(AA18&gt;=70,"RQA","ept")</f>
        <v>RQA</v>
      </c>
    </row>
    <row r="19" spans="1:30" s="13" customFormat="1" ht="18.75" x14ac:dyDescent="0.25">
      <c r="A19" s="26"/>
      <c r="B19" s="61" t="s">
        <v>87</v>
      </c>
      <c r="C19" s="63" t="s">
        <v>91</v>
      </c>
      <c r="D19" s="65" t="s">
        <v>70</v>
      </c>
      <c r="E19" s="69" t="s">
        <v>76</v>
      </c>
      <c r="F19" s="70" t="s">
        <v>79</v>
      </c>
      <c r="G19" s="28" t="s">
        <v>80</v>
      </c>
      <c r="H19" s="73">
        <v>1.7</v>
      </c>
      <c r="I19" s="26"/>
      <c r="J19" s="27"/>
      <c r="K19" s="73">
        <v>13.8</v>
      </c>
      <c r="L19" s="74">
        <f>K19</f>
        <v>13.8</v>
      </c>
      <c r="M19" s="24">
        <v>34</v>
      </c>
      <c r="N19" s="26"/>
      <c r="O19" s="27"/>
      <c r="P19" s="71">
        <f>FILIPINO!M19*0.15</f>
        <v>5.0999999999999996</v>
      </c>
      <c r="Q19" s="74">
        <f>P19</f>
        <v>5.0999999999999996</v>
      </c>
      <c r="R19" s="73">
        <v>78</v>
      </c>
      <c r="S19" s="74">
        <v>12</v>
      </c>
      <c r="T19" s="73" t="s">
        <v>102</v>
      </c>
      <c r="U19" s="77"/>
      <c r="V19" s="74">
        <v>10</v>
      </c>
      <c r="W19" s="74">
        <v>8.3000000000000007</v>
      </c>
      <c r="X19" s="77">
        <v>14.7</v>
      </c>
      <c r="Y19" s="72">
        <v>60</v>
      </c>
      <c r="Z19" s="74">
        <f>Y19*0.15</f>
        <v>9</v>
      </c>
      <c r="AA19" s="24">
        <f>FILIPINO!Z19+FILIPINO!X19+FILIPINO!W19+FILIPINO!V19+FILIPINO!S19+FILIPINO!Q19+FILIPINO!L19</f>
        <v>72.900000000000006</v>
      </c>
      <c r="AB19" s="24">
        <f>RANK(AA19,$AA$17:$AA$22,0)</f>
        <v>3</v>
      </c>
      <c r="AC19" s="85">
        <v>9303287185</v>
      </c>
      <c r="AD19" s="80" t="str">
        <f>IF(AA19&gt;=70,"RQA","ept")</f>
        <v>RQA</v>
      </c>
    </row>
    <row r="20" spans="1:30" s="13" customFormat="1" ht="18.75" x14ac:dyDescent="0.25">
      <c r="A20" s="26"/>
      <c r="B20" s="81" t="s">
        <v>85</v>
      </c>
      <c r="C20" s="82" t="s">
        <v>92</v>
      </c>
      <c r="D20" s="83" t="s">
        <v>95</v>
      </c>
      <c r="E20" s="75" t="s">
        <v>98</v>
      </c>
      <c r="F20" s="73" t="s">
        <v>100</v>
      </c>
      <c r="G20" s="28" t="s">
        <v>80</v>
      </c>
      <c r="H20" s="73">
        <v>1.9</v>
      </c>
      <c r="I20" s="26"/>
      <c r="J20" s="27"/>
      <c r="K20" s="73">
        <v>12.6</v>
      </c>
      <c r="L20" s="74">
        <f>K20</f>
        <v>12.6</v>
      </c>
      <c r="M20" s="73">
        <v>42</v>
      </c>
      <c r="N20" s="26"/>
      <c r="O20" s="27"/>
      <c r="P20" s="24">
        <f>FILIPINO!M20*0.15</f>
        <v>6.3</v>
      </c>
      <c r="Q20" s="74">
        <f>P20</f>
        <v>6.3</v>
      </c>
      <c r="R20" s="73">
        <v>76.599999999999994</v>
      </c>
      <c r="S20" s="74">
        <v>11</v>
      </c>
      <c r="T20" s="77" t="s">
        <v>102</v>
      </c>
      <c r="U20" s="73"/>
      <c r="V20" s="74">
        <v>10</v>
      </c>
      <c r="W20" s="77">
        <v>10</v>
      </c>
      <c r="X20" s="77">
        <v>15</v>
      </c>
      <c r="Y20" s="72">
        <v>50</v>
      </c>
      <c r="Z20" s="74">
        <f>Y20*0.15</f>
        <v>7.5</v>
      </c>
      <c r="AA20" s="24">
        <f>FILIPINO!Z20+FILIPINO!X20+FILIPINO!W20+FILIPINO!V20+FILIPINO!S20+FILIPINO!Q20+FILIPINO!L20</f>
        <v>72.399999999999991</v>
      </c>
      <c r="AB20" s="24">
        <f>RANK(AA20,$AA$17:$AA$22,0)</f>
        <v>4</v>
      </c>
      <c r="AC20" s="85">
        <v>9396210354</v>
      </c>
      <c r="AD20" s="80" t="str">
        <f>IF(AA20&gt;=70,"RQA","ept")</f>
        <v>RQA</v>
      </c>
    </row>
    <row r="21" spans="1:30" s="13" customFormat="1" ht="18.75" x14ac:dyDescent="0.25">
      <c r="A21" s="26"/>
      <c r="B21" s="61" t="s">
        <v>85</v>
      </c>
      <c r="C21" s="63" t="s">
        <v>92</v>
      </c>
      <c r="D21" s="65" t="s">
        <v>95</v>
      </c>
      <c r="E21" s="69" t="s">
        <v>98</v>
      </c>
      <c r="F21" s="70" t="s">
        <v>100</v>
      </c>
      <c r="G21" s="28" t="s">
        <v>80</v>
      </c>
      <c r="H21" s="73">
        <v>1.9</v>
      </c>
      <c r="I21" s="26"/>
      <c r="J21" s="27"/>
      <c r="K21" s="73">
        <v>12.6</v>
      </c>
      <c r="L21" s="74">
        <f>K21</f>
        <v>12.6</v>
      </c>
      <c r="M21" s="24">
        <v>39</v>
      </c>
      <c r="N21" s="26"/>
      <c r="O21" s="27"/>
      <c r="P21" s="24">
        <f>FILIPINO!M21*0.15</f>
        <v>5.85</v>
      </c>
      <c r="Q21" s="74">
        <f>P21</f>
        <v>5.85</v>
      </c>
      <c r="R21" s="73">
        <v>76.599999999999994</v>
      </c>
      <c r="S21" s="74">
        <v>11</v>
      </c>
      <c r="T21" s="77" t="s">
        <v>102</v>
      </c>
      <c r="U21" s="73"/>
      <c r="V21" s="74">
        <v>10</v>
      </c>
      <c r="W21" s="74">
        <v>10</v>
      </c>
      <c r="X21" s="77">
        <v>15</v>
      </c>
      <c r="Y21" s="72">
        <v>50</v>
      </c>
      <c r="Z21" s="74">
        <f>Y21*0.15</f>
        <v>7.5</v>
      </c>
      <c r="AA21" s="24">
        <f>FILIPINO!Z21+FILIPINO!X21+FILIPINO!W21+FILIPINO!V21+FILIPINO!S21+FILIPINO!Q21+FILIPINO!L21</f>
        <v>71.95</v>
      </c>
      <c r="AB21" s="24">
        <f>RANK(AA21,$AA$17:$AA$22,0)</f>
        <v>5</v>
      </c>
      <c r="AC21" s="85">
        <v>9396210354</v>
      </c>
      <c r="AD21" s="80" t="str">
        <f>IF(AA21&gt;=70,"RQA","ept")</f>
        <v>RQA</v>
      </c>
    </row>
    <row r="22" spans="1:30" s="13" customFormat="1" ht="18.75" x14ac:dyDescent="0.25">
      <c r="A22" s="26"/>
      <c r="B22" s="61" t="s">
        <v>88</v>
      </c>
      <c r="C22" s="63" t="s">
        <v>93</v>
      </c>
      <c r="D22" s="65" t="s">
        <v>94</v>
      </c>
      <c r="E22" s="69" t="s">
        <v>99</v>
      </c>
      <c r="F22" s="70" t="s">
        <v>100</v>
      </c>
      <c r="G22" s="28" t="s">
        <v>80</v>
      </c>
      <c r="H22" s="73">
        <v>1.6</v>
      </c>
      <c r="I22" s="26"/>
      <c r="J22" s="27"/>
      <c r="K22" s="73">
        <v>14.4</v>
      </c>
      <c r="L22" s="74">
        <f>K22</f>
        <v>14.4</v>
      </c>
      <c r="M22" s="24">
        <v>20</v>
      </c>
      <c r="N22" s="26"/>
      <c r="O22" s="27"/>
      <c r="P22" s="24">
        <f>FILIPINO!M22*0.15</f>
        <v>3</v>
      </c>
      <c r="Q22" s="74">
        <f>P22</f>
        <v>3</v>
      </c>
      <c r="R22" s="73">
        <v>82.6</v>
      </c>
      <c r="S22" s="74">
        <v>13</v>
      </c>
      <c r="T22" s="75" t="s">
        <v>103</v>
      </c>
      <c r="U22" s="74">
        <v>5</v>
      </c>
      <c r="V22" s="74">
        <v>10</v>
      </c>
      <c r="W22" s="74">
        <v>10</v>
      </c>
      <c r="X22" s="77">
        <v>15</v>
      </c>
      <c r="Y22" s="72">
        <v>40</v>
      </c>
      <c r="Z22" s="74">
        <f>Y22*0.15</f>
        <v>6</v>
      </c>
      <c r="AA22" s="24">
        <f>FILIPINO!Z22+FILIPINO!X22+FILIPINO!W22+FILIPINO!V22+FILIPINO!S22+FILIPINO!Q22+FILIPINO!L22</f>
        <v>71.400000000000006</v>
      </c>
      <c r="AB22" s="24">
        <f>RANK(AA22,$AA$17:$AA$22,0)</f>
        <v>6</v>
      </c>
      <c r="AC22" s="85">
        <v>9433822221</v>
      </c>
      <c r="AD22" s="80" t="str">
        <f>IF(AA22&gt;=70,"RQA","ept")</f>
        <v>RQA</v>
      </c>
    </row>
    <row r="23" spans="1:30" s="1" customFormat="1" x14ac:dyDescent="0.25">
      <c r="A23" s="4"/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f t="shared" ref="AA23:AA24" si="0">L23+Q23+S23+V23+W23+X23+Z23</f>
        <v>0</v>
      </c>
      <c r="AB23" s="5"/>
      <c r="AC23" s="5"/>
      <c r="AD23" s="6"/>
    </row>
    <row r="24" spans="1:30" s="1" customFormat="1" x14ac:dyDescent="0.25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f t="shared" si="0"/>
        <v>0</v>
      </c>
      <c r="AB24" s="5"/>
      <c r="AC24" s="5"/>
      <c r="AD24" s="6"/>
    </row>
    <row r="26" spans="1:30" x14ac:dyDescent="0.25">
      <c r="A26" t="s">
        <v>24</v>
      </c>
    </row>
    <row r="27" spans="1:30" x14ac:dyDescent="0.25"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30" x14ac:dyDescent="0.25">
      <c r="B28" s="38" t="s">
        <v>58</v>
      </c>
      <c r="C28" s="38"/>
      <c r="D28" s="38"/>
      <c r="E28" s="38"/>
      <c r="F28" s="38" t="s">
        <v>59</v>
      </c>
      <c r="G28" s="38"/>
      <c r="H28" s="38"/>
      <c r="I28" s="38"/>
      <c r="J28" s="38"/>
      <c r="K28" s="10"/>
      <c r="L28" s="38" t="s">
        <v>32</v>
      </c>
      <c r="M28" s="38"/>
      <c r="N28" s="38"/>
      <c r="O28" s="38"/>
      <c r="P28" s="38"/>
      <c r="Q28" s="10"/>
      <c r="R28" s="10"/>
      <c r="S28" s="38" t="s">
        <v>33</v>
      </c>
      <c r="T28" s="38"/>
      <c r="U28" s="38"/>
      <c r="V28" s="10"/>
      <c r="W28" s="10"/>
    </row>
    <row r="29" spans="1:30" x14ac:dyDescent="0.25">
      <c r="B29" s="37" t="s">
        <v>30</v>
      </c>
      <c r="C29" s="37"/>
      <c r="D29" s="37"/>
      <c r="E29" s="37"/>
      <c r="F29" s="37" t="s">
        <v>28</v>
      </c>
      <c r="G29" s="37"/>
      <c r="H29" s="37"/>
      <c r="I29" s="37"/>
      <c r="J29" s="37"/>
      <c r="K29" s="10"/>
      <c r="L29" s="37" t="s">
        <v>28</v>
      </c>
      <c r="M29" s="37"/>
      <c r="N29" s="37"/>
      <c r="O29" s="37"/>
      <c r="P29" s="37"/>
      <c r="Q29" s="10"/>
      <c r="R29" s="10"/>
      <c r="S29" s="37" t="s">
        <v>28</v>
      </c>
      <c r="T29" s="37"/>
      <c r="U29" s="37"/>
      <c r="V29" s="10"/>
      <c r="W29" s="10"/>
    </row>
    <row r="30" spans="1:30" x14ac:dyDescent="0.25">
      <c r="B30" s="10"/>
      <c r="C30" s="10"/>
      <c r="D30" s="10"/>
      <c r="E30" s="10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30" x14ac:dyDescent="0.25">
      <c r="B31" s="10"/>
      <c r="C31" s="10"/>
      <c r="D31" s="10"/>
      <c r="E31" s="10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30" x14ac:dyDescent="0.25">
      <c r="B32" s="38" t="s">
        <v>36</v>
      </c>
      <c r="C32" s="38"/>
      <c r="D32" s="38"/>
      <c r="E32" s="38"/>
      <c r="F32" s="9"/>
      <c r="G32" s="38" t="s">
        <v>34</v>
      </c>
      <c r="H32" s="38"/>
      <c r="I32" s="38"/>
      <c r="J32" s="38"/>
      <c r="K32" s="38"/>
      <c r="L32" s="38"/>
      <c r="O32" s="10"/>
      <c r="P32" s="38" t="s">
        <v>35</v>
      </c>
      <c r="Q32" s="38"/>
      <c r="R32" s="38"/>
      <c r="S32" s="38"/>
      <c r="T32" s="38"/>
      <c r="U32" s="38"/>
    </row>
    <row r="33" spans="1:23" x14ac:dyDescent="0.25">
      <c r="B33" s="37" t="s">
        <v>28</v>
      </c>
      <c r="C33" s="37"/>
      <c r="D33" s="37"/>
      <c r="E33" s="37"/>
      <c r="F33" s="7"/>
      <c r="G33" s="37" t="s">
        <v>37</v>
      </c>
      <c r="H33" s="37"/>
      <c r="I33" s="37"/>
      <c r="J33" s="37"/>
      <c r="K33" s="37"/>
      <c r="L33" s="37"/>
      <c r="O33" s="10"/>
      <c r="P33" s="37" t="s">
        <v>38</v>
      </c>
      <c r="Q33" s="37"/>
      <c r="R33" s="37"/>
      <c r="S33" s="37"/>
      <c r="T33" s="37"/>
      <c r="U33" s="37"/>
    </row>
    <row r="34" spans="1:23" x14ac:dyDescent="0.25">
      <c r="B34" s="15"/>
      <c r="C34" s="15"/>
      <c r="D34" s="15"/>
      <c r="E34" s="15"/>
      <c r="F34" s="7"/>
      <c r="G34" s="15"/>
      <c r="H34" s="15"/>
      <c r="I34" s="15"/>
      <c r="J34" s="15"/>
      <c r="K34" s="15"/>
      <c r="L34" s="15"/>
      <c r="O34" s="10"/>
      <c r="P34" s="15"/>
      <c r="Q34" s="15"/>
      <c r="R34" s="15"/>
      <c r="S34" s="15"/>
      <c r="T34" s="15"/>
      <c r="U34" s="15"/>
    </row>
    <row r="35" spans="1:23" x14ac:dyDescent="0.25">
      <c r="B35" s="10"/>
      <c r="C35" s="10"/>
      <c r="D35" s="10"/>
      <c r="E35" s="10"/>
      <c r="F35" s="10"/>
      <c r="G35" s="10" t="s">
        <v>55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5">
      <c r="G36"/>
      <c r="I36" s="10"/>
      <c r="J36" s="10"/>
      <c r="K36" s="10"/>
      <c r="L36" s="10"/>
      <c r="M36" s="10"/>
      <c r="P36" s="10"/>
      <c r="Q36" s="10"/>
    </row>
    <row r="37" spans="1:23" x14ac:dyDescent="0.25">
      <c r="B37" s="7"/>
      <c r="C37" s="7"/>
      <c r="D37" s="7"/>
      <c r="E37" s="11"/>
      <c r="F37" s="10"/>
      <c r="G37" s="38" t="s">
        <v>57</v>
      </c>
      <c r="H37" s="38"/>
      <c r="I37" s="38"/>
      <c r="J37" s="38"/>
      <c r="K37" s="38"/>
      <c r="L37" s="38"/>
      <c r="M37" s="38"/>
      <c r="P37" s="10"/>
      <c r="Q37" s="10"/>
    </row>
    <row r="38" spans="1:23" x14ac:dyDescent="0.25">
      <c r="B38" s="10"/>
      <c r="C38" s="10"/>
      <c r="D38" s="10"/>
      <c r="E38" s="11"/>
      <c r="F38" s="10"/>
      <c r="G38" s="37" t="s">
        <v>29</v>
      </c>
      <c r="H38" s="37"/>
      <c r="I38" s="37"/>
      <c r="J38" s="37"/>
      <c r="K38" s="37"/>
      <c r="L38" s="37"/>
      <c r="M38" s="37"/>
      <c r="P38" s="10"/>
    </row>
    <row r="39" spans="1:23" x14ac:dyDescent="0.25">
      <c r="A39" t="s">
        <v>27</v>
      </c>
    </row>
  </sheetData>
  <mergeCells count="41">
    <mergeCell ref="A11:AD11"/>
    <mergeCell ref="A12:AD12"/>
    <mergeCell ref="G37:M37"/>
    <mergeCell ref="G38:M38"/>
    <mergeCell ref="A9:AD9"/>
    <mergeCell ref="A10:O10"/>
    <mergeCell ref="P10:Q10"/>
    <mergeCell ref="R10:AD10"/>
    <mergeCell ref="B32:E32"/>
    <mergeCell ref="G32:L32"/>
    <mergeCell ref="P32:U32"/>
    <mergeCell ref="B33:E33"/>
    <mergeCell ref="G33:L33"/>
    <mergeCell ref="P33:U33"/>
    <mergeCell ref="B28:E28"/>
    <mergeCell ref="F28:J28"/>
    <mergeCell ref="L28:P28"/>
    <mergeCell ref="S28:U28"/>
    <mergeCell ref="B29:E29"/>
    <mergeCell ref="F29:J29"/>
    <mergeCell ref="L29:P29"/>
    <mergeCell ref="S29:U29"/>
    <mergeCell ref="AC14:AC16"/>
    <mergeCell ref="AD14:AD16"/>
    <mergeCell ref="H15:L15"/>
    <mergeCell ref="M15:Q15"/>
    <mergeCell ref="R15:S15"/>
    <mergeCell ref="T15:V15"/>
    <mergeCell ref="Y15:Z15"/>
    <mergeCell ref="M14:Q14"/>
    <mergeCell ref="R14:S14"/>
    <mergeCell ref="T14:V14"/>
    <mergeCell ref="Y14:Z14"/>
    <mergeCell ref="AA14:AA16"/>
    <mergeCell ref="AB14:AB16"/>
    <mergeCell ref="H14:L14"/>
    <mergeCell ref="A14:A16"/>
    <mergeCell ref="B14:D15"/>
    <mergeCell ref="E14:E16"/>
    <mergeCell ref="F14:F16"/>
    <mergeCell ref="G14:G16"/>
  </mergeCells>
  <conditionalFormatting sqref="AD17:AD22">
    <cfRule type="containsText" dxfId="2" priority="1" operator="containsText" text="RQA">
      <formula>NOT(ISERROR(SEARCH("RQA",AD17)))</formula>
    </cfRule>
  </conditionalFormatting>
  <printOptions horizontalCentered="1"/>
  <pageMargins left="0.15" right="0.15" top="0.25" bottom="0.25" header="0.3" footer="0.3"/>
  <pageSetup paperSize="10000"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D42"/>
  <sheetViews>
    <sheetView showGridLines="0" zoomScale="70" zoomScaleNormal="70" workbookViewId="0">
      <selection activeCell="AC17" sqref="AC17"/>
    </sheetView>
  </sheetViews>
  <sheetFormatPr defaultRowHeight="15" x14ac:dyDescent="0.25"/>
  <cols>
    <col min="1" max="1" width="4.140625" customWidth="1"/>
    <col min="2" max="3" width="14.7109375" customWidth="1"/>
    <col min="4" max="4" width="4" customWidth="1"/>
    <col min="5" max="5" width="17.42578125" customWidth="1"/>
    <col min="6" max="6" width="12.5703125" customWidth="1"/>
    <col min="7" max="7" width="9.5703125" style="1" customWidth="1"/>
    <col min="8" max="9" width="6.7109375" customWidth="1"/>
    <col min="10" max="11" width="8.7109375" customWidth="1"/>
    <col min="12" max="14" width="6.7109375" customWidth="1"/>
    <col min="15" max="15" width="8.7109375" customWidth="1"/>
    <col min="16" max="23" width="6.7109375" customWidth="1"/>
    <col min="24" max="25" width="6.7109375" style="12" customWidth="1"/>
    <col min="26" max="26" width="6.7109375" style="3" customWidth="1"/>
    <col min="27" max="30" width="6.7109375" customWidth="1"/>
  </cols>
  <sheetData>
    <row r="9" spans="1:30" x14ac:dyDescent="0.25">
      <c r="A9" s="30" t="s">
        <v>31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x14ac:dyDescent="0.25">
      <c r="A10" s="39" t="s">
        <v>40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 t="s">
        <v>45</v>
      </c>
      <c r="Q10" s="40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x14ac:dyDescent="0.25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x14ac:dyDescent="0.25">
      <c r="A12" s="30" t="s">
        <v>22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4" spans="1:30" s="13" customFormat="1" ht="75" customHeight="1" x14ac:dyDescent="0.25">
      <c r="A14" s="31" t="s">
        <v>0</v>
      </c>
      <c r="B14" s="31" t="s">
        <v>1</v>
      </c>
      <c r="C14" s="31"/>
      <c r="D14" s="31"/>
      <c r="E14" s="31" t="s">
        <v>2</v>
      </c>
      <c r="F14" s="31" t="s">
        <v>46</v>
      </c>
      <c r="G14" s="31" t="s">
        <v>47</v>
      </c>
      <c r="H14" s="31" t="s">
        <v>3</v>
      </c>
      <c r="I14" s="31"/>
      <c r="J14" s="31"/>
      <c r="K14" s="31"/>
      <c r="L14" s="31"/>
      <c r="M14" s="31" t="s">
        <v>4</v>
      </c>
      <c r="N14" s="31"/>
      <c r="O14" s="31"/>
      <c r="P14" s="31"/>
      <c r="Q14" s="31"/>
      <c r="R14" s="31" t="s">
        <v>8</v>
      </c>
      <c r="S14" s="31"/>
      <c r="T14" s="31" t="s">
        <v>9</v>
      </c>
      <c r="U14" s="31"/>
      <c r="V14" s="31"/>
      <c r="W14" s="19" t="s">
        <v>10</v>
      </c>
      <c r="X14" s="19" t="s">
        <v>11</v>
      </c>
      <c r="Y14" s="35" t="s">
        <v>23</v>
      </c>
      <c r="Z14" s="35"/>
      <c r="AA14" s="53" t="s">
        <v>53</v>
      </c>
      <c r="AB14" s="54" t="s">
        <v>39</v>
      </c>
      <c r="AC14" s="53" t="s">
        <v>54</v>
      </c>
      <c r="AD14" s="53" t="s">
        <v>26</v>
      </c>
    </row>
    <row r="15" spans="1:30" s="14" customFormat="1" x14ac:dyDescent="0.25">
      <c r="A15" s="31"/>
      <c r="B15" s="31"/>
      <c r="C15" s="31"/>
      <c r="D15" s="31"/>
      <c r="E15" s="31"/>
      <c r="F15" s="31"/>
      <c r="G15" s="31"/>
      <c r="H15" s="36" t="s">
        <v>5</v>
      </c>
      <c r="I15" s="36"/>
      <c r="J15" s="36"/>
      <c r="K15" s="36"/>
      <c r="L15" s="36"/>
      <c r="M15" s="36" t="s">
        <v>6</v>
      </c>
      <c r="N15" s="36"/>
      <c r="O15" s="36"/>
      <c r="P15" s="36"/>
      <c r="Q15" s="36"/>
      <c r="R15" s="36" t="s">
        <v>6</v>
      </c>
      <c r="S15" s="36"/>
      <c r="T15" s="36" t="s">
        <v>7</v>
      </c>
      <c r="U15" s="36"/>
      <c r="V15" s="36"/>
      <c r="W15" s="18" t="s">
        <v>7</v>
      </c>
      <c r="X15" s="18" t="s">
        <v>6</v>
      </c>
      <c r="Y15" s="36" t="s">
        <v>6</v>
      </c>
      <c r="Z15" s="36"/>
      <c r="AA15" s="53"/>
      <c r="AB15" s="55"/>
      <c r="AC15" s="53"/>
      <c r="AD15" s="53"/>
    </row>
    <row r="16" spans="1:30" s="13" customFormat="1" ht="63" customHeight="1" x14ac:dyDescent="0.25">
      <c r="A16" s="31"/>
      <c r="B16" s="16" t="s">
        <v>12</v>
      </c>
      <c r="C16" s="16" t="s">
        <v>13</v>
      </c>
      <c r="D16" s="16" t="s">
        <v>14</v>
      </c>
      <c r="E16" s="31"/>
      <c r="F16" s="31"/>
      <c r="G16" s="31"/>
      <c r="H16" s="16" t="s">
        <v>15</v>
      </c>
      <c r="I16" s="16" t="s">
        <v>16</v>
      </c>
      <c r="J16" s="19" t="s">
        <v>48</v>
      </c>
      <c r="K16" s="16" t="s">
        <v>16</v>
      </c>
      <c r="L16" s="16" t="s">
        <v>17</v>
      </c>
      <c r="M16" s="16" t="s">
        <v>18</v>
      </c>
      <c r="N16" s="16" t="s">
        <v>19</v>
      </c>
      <c r="O16" s="19" t="s">
        <v>49</v>
      </c>
      <c r="P16" s="16" t="s">
        <v>19</v>
      </c>
      <c r="Q16" s="16" t="s">
        <v>17</v>
      </c>
      <c r="R16" s="16" t="s">
        <v>20</v>
      </c>
      <c r="S16" s="16" t="s">
        <v>19</v>
      </c>
      <c r="T16" s="16" t="s">
        <v>21</v>
      </c>
      <c r="U16" s="16" t="s">
        <v>50</v>
      </c>
      <c r="V16" s="16" t="s">
        <v>17</v>
      </c>
      <c r="W16" s="22" t="s">
        <v>51</v>
      </c>
      <c r="X16" s="22" t="s">
        <v>51</v>
      </c>
      <c r="Y16" s="22" t="s">
        <v>52</v>
      </c>
      <c r="Z16" s="22" t="s">
        <v>19</v>
      </c>
      <c r="AA16" s="53"/>
      <c r="AB16" s="56"/>
      <c r="AC16" s="53"/>
      <c r="AD16" s="53"/>
    </row>
    <row r="17" spans="1:30" s="1" customFormat="1" ht="18.75" x14ac:dyDescent="0.25">
      <c r="A17" s="4"/>
      <c r="B17" s="61" t="s">
        <v>149</v>
      </c>
      <c r="C17" s="63" t="s">
        <v>151</v>
      </c>
      <c r="D17" s="65" t="s">
        <v>71</v>
      </c>
      <c r="E17" s="69" t="s">
        <v>153</v>
      </c>
      <c r="F17" s="70" t="s">
        <v>100</v>
      </c>
      <c r="G17" s="4" t="s">
        <v>80</v>
      </c>
      <c r="H17" s="73">
        <v>2.1</v>
      </c>
      <c r="I17" s="5"/>
      <c r="J17" s="5"/>
      <c r="K17" s="73">
        <v>11.4</v>
      </c>
      <c r="L17" s="74">
        <f>K17</f>
        <v>11.4</v>
      </c>
      <c r="M17" s="24">
        <v>24</v>
      </c>
      <c r="N17" s="5"/>
      <c r="O17" s="5"/>
      <c r="P17" s="24">
        <f>AP!M17*0.15</f>
        <v>3.5999999999999996</v>
      </c>
      <c r="Q17" s="74">
        <f>P17</f>
        <v>3.5999999999999996</v>
      </c>
      <c r="R17" s="73">
        <v>79</v>
      </c>
      <c r="S17" s="74">
        <v>12</v>
      </c>
      <c r="T17" s="73" t="s">
        <v>102</v>
      </c>
      <c r="U17" s="74"/>
      <c r="V17" s="74">
        <v>10</v>
      </c>
      <c r="W17" s="74">
        <v>8.3000000000000007</v>
      </c>
      <c r="X17" s="77">
        <v>15</v>
      </c>
      <c r="Y17" s="72">
        <v>67.78</v>
      </c>
      <c r="Z17" s="74">
        <f>Y17*0.15</f>
        <v>10.167</v>
      </c>
      <c r="AA17" s="24">
        <f>Z17+AP!X17+AP!W17+AP!V17+AP!S17+AP!Q17+AP!L17</f>
        <v>70.466999999999999</v>
      </c>
      <c r="AB17" s="24">
        <f>RANK(AA17,$AA$17:$AA$17,0)</f>
        <v>1</v>
      </c>
      <c r="AC17" s="79">
        <v>9064821646</v>
      </c>
      <c r="AD17" s="80" t="str">
        <f>IF(AA17&gt;=70,"RQA","ept")</f>
        <v>RQA</v>
      </c>
    </row>
    <row r="18" spans="1:30" s="1" customFormat="1" x14ac:dyDescent="0.25">
      <c r="A18" s="4"/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4">
        <f>Z18+X18+W18+V18+S18+Q18+L18</f>
        <v>0</v>
      </c>
      <c r="AB18" s="5"/>
      <c r="AC18" s="5"/>
      <c r="AD18" s="6"/>
    </row>
    <row r="19" spans="1:30" s="1" customFormat="1" x14ac:dyDescent="0.25">
      <c r="A19" s="4"/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24">
        <f>Z19+X19+W19+V19+S19+Q19+L19</f>
        <v>0</v>
      </c>
      <c r="AB19" s="5"/>
      <c r="AC19" s="5"/>
      <c r="AD19" s="6"/>
    </row>
    <row r="20" spans="1:30" s="1" customFormat="1" x14ac:dyDescent="0.25">
      <c r="A20" s="4"/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4">
        <f>Z20+X20+W20+V20+S20+Q20+L20</f>
        <v>0</v>
      </c>
      <c r="AB20" s="5"/>
      <c r="AC20" s="5"/>
      <c r="AD20" s="6"/>
    </row>
    <row r="21" spans="1:30" s="1" customFormat="1" x14ac:dyDescent="0.25">
      <c r="A21" s="4"/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4">
        <f>Z21+X21+W21+V21+S21+Q21+L21</f>
        <v>0</v>
      </c>
      <c r="AB21" s="5"/>
      <c r="AC21" s="5"/>
      <c r="AD21" s="6"/>
    </row>
    <row r="23" spans="1:30" x14ac:dyDescent="0.25">
      <c r="A23" t="s">
        <v>24</v>
      </c>
    </row>
    <row r="25" spans="1:30" x14ac:dyDescent="0.25">
      <c r="B25" s="10"/>
      <c r="C25" s="10"/>
      <c r="D25" s="10"/>
      <c r="E25" s="10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30" x14ac:dyDescent="0.25">
      <c r="B26" s="10"/>
      <c r="C26" s="10"/>
      <c r="D26" s="10"/>
      <c r="E26" s="10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30" x14ac:dyDescent="0.25">
      <c r="B27" s="38" t="s">
        <v>58</v>
      </c>
      <c r="C27" s="38"/>
      <c r="D27" s="38"/>
      <c r="E27" s="38"/>
      <c r="F27" s="38" t="s">
        <v>59</v>
      </c>
      <c r="G27" s="38"/>
      <c r="H27" s="38"/>
      <c r="I27" s="38"/>
      <c r="J27" s="38"/>
      <c r="K27" s="10"/>
      <c r="L27" s="38" t="s">
        <v>32</v>
      </c>
      <c r="M27" s="38"/>
      <c r="N27" s="38"/>
      <c r="O27" s="38"/>
      <c r="P27" s="38"/>
      <c r="Q27" s="10"/>
      <c r="R27" s="10"/>
      <c r="S27" s="38" t="s">
        <v>33</v>
      </c>
      <c r="T27" s="38"/>
      <c r="U27" s="38"/>
      <c r="V27" s="10"/>
      <c r="W27" s="10"/>
    </row>
    <row r="28" spans="1:30" x14ac:dyDescent="0.25">
      <c r="B28" s="37" t="s">
        <v>30</v>
      </c>
      <c r="C28" s="37"/>
      <c r="D28" s="37"/>
      <c r="E28" s="37"/>
      <c r="F28" s="37" t="s">
        <v>28</v>
      </c>
      <c r="G28" s="37"/>
      <c r="H28" s="37"/>
      <c r="I28" s="37"/>
      <c r="J28" s="37"/>
      <c r="K28" s="10"/>
      <c r="L28" s="37" t="s">
        <v>28</v>
      </c>
      <c r="M28" s="37"/>
      <c r="N28" s="37"/>
      <c r="O28" s="37"/>
      <c r="P28" s="37"/>
      <c r="Q28" s="10"/>
      <c r="R28" s="10"/>
      <c r="S28" s="37" t="s">
        <v>28</v>
      </c>
      <c r="T28" s="37"/>
      <c r="U28" s="37"/>
      <c r="V28" s="10"/>
      <c r="W28" s="10"/>
    </row>
    <row r="29" spans="1:30" x14ac:dyDescent="0.25">
      <c r="B29" s="10"/>
      <c r="C29" s="10"/>
      <c r="D29" s="10"/>
      <c r="E29" s="10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30" x14ac:dyDescent="0.25">
      <c r="B30" s="10"/>
      <c r="C30" s="10"/>
      <c r="D30" s="10"/>
      <c r="E30" s="10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30" x14ac:dyDescent="0.25">
      <c r="B31" s="10"/>
      <c r="C31" s="10"/>
      <c r="D31" s="10"/>
      <c r="E31" s="10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30" x14ac:dyDescent="0.25">
      <c r="B32" s="10"/>
      <c r="C32" s="10"/>
      <c r="D32" s="10"/>
      <c r="E32" s="10"/>
      <c r="F32" s="10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x14ac:dyDescent="0.25">
      <c r="B33" s="38" t="s">
        <v>36</v>
      </c>
      <c r="C33" s="38"/>
      <c r="D33" s="38"/>
      <c r="E33" s="38"/>
      <c r="F33" s="9"/>
      <c r="G33" s="38" t="s">
        <v>34</v>
      </c>
      <c r="H33" s="38"/>
      <c r="I33" s="38"/>
      <c r="J33" s="38"/>
      <c r="K33" s="38"/>
      <c r="L33" s="38"/>
      <c r="O33" s="10"/>
      <c r="P33" s="38" t="s">
        <v>35</v>
      </c>
      <c r="Q33" s="38"/>
      <c r="R33" s="38"/>
      <c r="S33" s="38"/>
      <c r="T33" s="38"/>
      <c r="U33" s="38"/>
    </row>
    <row r="34" spans="1:23" x14ac:dyDescent="0.25">
      <c r="B34" s="37" t="s">
        <v>28</v>
      </c>
      <c r="C34" s="37"/>
      <c r="D34" s="37"/>
      <c r="E34" s="37"/>
      <c r="F34" s="7"/>
      <c r="G34" s="37" t="s">
        <v>37</v>
      </c>
      <c r="H34" s="37"/>
      <c r="I34" s="37"/>
      <c r="J34" s="37"/>
      <c r="K34" s="37"/>
      <c r="L34" s="37"/>
      <c r="O34" s="10"/>
      <c r="P34" s="37" t="s">
        <v>38</v>
      </c>
      <c r="Q34" s="37"/>
      <c r="R34" s="37"/>
      <c r="S34" s="37"/>
      <c r="T34" s="37"/>
      <c r="U34" s="37"/>
    </row>
    <row r="35" spans="1:23" x14ac:dyDescent="0.25">
      <c r="B35" s="15"/>
      <c r="C35" s="15"/>
      <c r="D35" s="15"/>
      <c r="E35" s="15"/>
      <c r="F35" s="7"/>
      <c r="G35" s="15"/>
      <c r="H35" s="15"/>
      <c r="I35" s="15"/>
      <c r="J35" s="15"/>
      <c r="K35" s="15"/>
      <c r="L35" s="15"/>
      <c r="O35" s="10"/>
      <c r="P35" s="15"/>
      <c r="Q35" s="15"/>
      <c r="R35" s="15"/>
      <c r="S35" s="15"/>
      <c r="T35" s="15"/>
      <c r="U35" s="15"/>
    </row>
    <row r="36" spans="1:23" x14ac:dyDescent="0.25">
      <c r="B36" s="15"/>
      <c r="C36" s="15"/>
      <c r="D36" s="15"/>
      <c r="E36" s="15"/>
      <c r="F36" s="7"/>
      <c r="G36" s="15"/>
      <c r="H36" s="15"/>
      <c r="I36" s="15"/>
      <c r="J36" s="15"/>
      <c r="K36" s="15"/>
      <c r="L36" s="15"/>
      <c r="O36" s="10"/>
      <c r="P36" s="15"/>
      <c r="Q36" s="15"/>
      <c r="R36" s="15"/>
      <c r="S36" s="15"/>
      <c r="T36" s="15"/>
      <c r="U36" s="15"/>
    </row>
    <row r="37" spans="1:23" x14ac:dyDescent="0.25">
      <c r="B37" s="10"/>
      <c r="C37" s="10"/>
      <c r="D37" s="10"/>
      <c r="E37" s="10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x14ac:dyDescent="0.25">
      <c r="G38"/>
      <c r="H38" s="10" t="s">
        <v>55</v>
      </c>
      <c r="I38" s="10"/>
      <c r="J38" s="10"/>
      <c r="K38" s="10"/>
      <c r="L38" s="10"/>
      <c r="M38" s="10"/>
      <c r="P38" s="10"/>
      <c r="Q38" s="10"/>
    </row>
    <row r="39" spans="1:23" x14ac:dyDescent="0.25">
      <c r="E39" s="11"/>
      <c r="F39" s="10"/>
      <c r="G39" s="10"/>
      <c r="H39" s="10"/>
      <c r="I39" s="10"/>
      <c r="J39" s="10"/>
      <c r="K39" s="10"/>
      <c r="L39" s="10"/>
      <c r="M39" s="10"/>
      <c r="P39" s="10"/>
      <c r="Q39" s="10"/>
    </row>
    <row r="40" spans="1:23" x14ac:dyDescent="0.25">
      <c r="B40" s="7"/>
      <c r="C40" s="7"/>
      <c r="D40" s="7"/>
      <c r="E40" s="11"/>
      <c r="F40" s="10"/>
      <c r="G40" s="38" t="s">
        <v>57</v>
      </c>
      <c r="H40" s="38"/>
      <c r="I40" s="38"/>
      <c r="J40" s="38"/>
      <c r="K40" s="38"/>
      <c r="L40" s="38"/>
      <c r="M40" s="38"/>
      <c r="P40" s="10"/>
      <c r="Q40" s="10"/>
    </row>
    <row r="41" spans="1:23" x14ac:dyDescent="0.25">
      <c r="B41" s="10"/>
      <c r="C41" s="10"/>
      <c r="D41" s="10"/>
      <c r="E41" s="11"/>
      <c r="F41" s="10"/>
      <c r="G41" s="37" t="s">
        <v>29</v>
      </c>
      <c r="H41" s="37"/>
      <c r="I41" s="37"/>
      <c r="J41" s="37"/>
      <c r="K41" s="37"/>
      <c r="L41" s="37"/>
      <c r="M41" s="37"/>
      <c r="P41" s="10"/>
    </row>
    <row r="42" spans="1:23" x14ac:dyDescent="0.25">
      <c r="A42" t="s">
        <v>27</v>
      </c>
    </row>
  </sheetData>
  <mergeCells count="41">
    <mergeCell ref="G40:M40"/>
    <mergeCell ref="G41:M41"/>
    <mergeCell ref="B33:E33"/>
    <mergeCell ref="G33:L33"/>
    <mergeCell ref="P33:U33"/>
    <mergeCell ref="B34:E34"/>
    <mergeCell ref="G34:L34"/>
    <mergeCell ref="P34:U34"/>
    <mergeCell ref="B27:E27"/>
    <mergeCell ref="F27:J27"/>
    <mergeCell ref="L27:P27"/>
    <mergeCell ref="S27:U27"/>
    <mergeCell ref="B28:E28"/>
    <mergeCell ref="F28:J28"/>
    <mergeCell ref="L28:P28"/>
    <mergeCell ref="S28:U28"/>
    <mergeCell ref="AC14:AC16"/>
    <mergeCell ref="AD14:AD16"/>
    <mergeCell ref="H15:L15"/>
    <mergeCell ref="M15:Q15"/>
    <mergeCell ref="R15:S15"/>
    <mergeCell ref="T15:V15"/>
    <mergeCell ref="Y15:Z15"/>
    <mergeCell ref="M14:Q14"/>
    <mergeCell ref="R14:S14"/>
    <mergeCell ref="T14:V14"/>
    <mergeCell ref="Y14:Z14"/>
    <mergeCell ref="AA14:AA16"/>
    <mergeCell ref="AB14:AB16"/>
    <mergeCell ref="H14:L14"/>
    <mergeCell ref="A14:A16"/>
    <mergeCell ref="B14:D15"/>
    <mergeCell ref="E14:E16"/>
    <mergeCell ref="F14:F16"/>
    <mergeCell ref="G14:G16"/>
    <mergeCell ref="A12:AD12"/>
    <mergeCell ref="A9:AD9"/>
    <mergeCell ref="A10:O10"/>
    <mergeCell ref="P10:Q10"/>
    <mergeCell ref="R10:AD10"/>
    <mergeCell ref="A11:AD11"/>
  </mergeCells>
  <conditionalFormatting sqref="AD17">
    <cfRule type="containsText" dxfId="1" priority="1" operator="containsText" text="RQA">
      <formula>NOT(ISERROR(SEARCH("RQA",AD17)))</formula>
    </cfRule>
  </conditionalFormatting>
  <printOptions horizontalCentered="1"/>
  <pageMargins left="0.15" right="0.15" top="0.25" bottom="0.25" header="0.3" footer="0.3"/>
  <pageSetup paperSize="10000" scale="7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9:AD42"/>
  <sheetViews>
    <sheetView showGridLines="0" zoomScale="70" zoomScaleNormal="70" workbookViewId="0">
      <selection activeCell="AE10" sqref="AE10"/>
    </sheetView>
  </sheetViews>
  <sheetFormatPr defaultRowHeight="15" x14ac:dyDescent="0.25"/>
  <cols>
    <col min="1" max="1" width="4.140625" customWidth="1"/>
    <col min="2" max="3" width="14.7109375" customWidth="1"/>
    <col min="4" max="4" width="4" customWidth="1"/>
    <col min="5" max="5" width="17.42578125" customWidth="1"/>
    <col min="6" max="6" width="12.5703125" customWidth="1"/>
    <col min="7" max="7" width="9.5703125" style="1" customWidth="1"/>
    <col min="8" max="9" width="6.7109375" customWidth="1"/>
    <col min="10" max="10" width="6.42578125" customWidth="1"/>
    <col min="11" max="14" width="6.7109375" customWidth="1"/>
    <col min="15" max="15" width="8.7109375" customWidth="1"/>
    <col min="16" max="23" width="6.7109375" customWidth="1"/>
    <col min="24" max="25" width="6.7109375" style="12" customWidth="1"/>
    <col min="26" max="26" width="6.7109375" style="3" customWidth="1"/>
    <col min="27" max="28" width="6.7109375" customWidth="1"/>
    <col min="29" max="29" width="11.140625" bestFit="1" customWidth="1"/>
    <col min="30" max="30" width="6.7109375" customWidth="1"/>
  </cols>
  <sheetData>
    <row r="9" spans="1:30" x14ac:dyDescent="0.25">
      <c r="A9" s="30" t="s">
        <v>31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x14ac:dyDescent="0.25">
      <c r="A10" s="39" t="s">
        <v>40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 t="s">
        <v>56</v>
      </c>
      <c r="Q10" s="40"/>
      <c r="R10" s="40"/>
      <c r="S10" s="40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x14ac:dyDescent="0.25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x14ac:dyDescent="0.25">
      <c r="A12" s="30" t="s">
        <v>22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4" spans="1:30" s="13" customFormat="1" ht="75" customHeight="1" x14ac:dyDescent="0.25">
      <c r="A14" s="31" t="s">
        <v>0</v>
      </c>
      <c r="B14" s="31" t="s">
        <v>1</v>
      </c>
      <c r="C14" s="31"/>
      <c r="D14" s="31"/>
      <c r="E14" s="31" t="s">
        <v>2</v>
      </c>
      <c r="F14" s="31" t="s">
        <v>46</v>
      </c>
      <c r="G14" s="31" t="s">
        <v>47</v>
      </c>
      <c r="H14" s="31" t="s">
        <v>3</v>
      </c>
      <c r="I14" s="31"/>
      <c r="J14" s="31"/>
      <c r="K14" s="31"/>
      <c r="L14" s="31"/>
      <c r="M14" s="31" t="s">
        <v>4</v>
      </c>
      <c r="N14" s="31"/>
      <c r="O14" s="31"/>
      <c r="P14" s="31"/>
      <c r="Q14" s="31"/>
      <c r="R14" s="31" t="s">
        <v>8</v>
      </c>
      <c r="S14" s="31"/>
      <c r="T14" s="31" t="s">
        <v>9</v>
      </c>
      <c r="U14" s="31"/>
      <c r="V14" s="31"/>
      <c r="W14" s="16" t="s">
        <v>10</v>
      </c>
      <c r="X14" s="16" t="s">
        <v>11</v>
      </c>
      <c r="Y14" s="31" t="s">
        <v>23</v>
      </c>
      <c r="Z14" s="31"/>
      <c r="AA14" s="57" t="s">
        <v>53</v>
      </c>
      <c r="AB14" s="58" t="s">
        <v>39</v>
      </c>
      <c r="AC14" s="35" t="s">
        <v>54</v>
      </c>
      <c r="AD14" s="35" t="s">
        <v>26</v>
      </c>
    </row>
    <row r="15" spans="1:30" s="14" customFormat="1" x14ac:dyDescent="0.25">
      <c r="A15" s="31"/>
      <c r="B15" s="31"/>
      <c r="C15" s="31"/>
      <c r="D15" s="31"/>
      <c r="E15" s="31"/>
      <c r="F15" s="31"/>
      <c r="G15" s="31"/>
      <c r="H15" s="36" t="s">
        <v>5</v>
      </c>
      <c r="I15" s="36"/>
      <c r="J15" s="36"/>
      <c r="K15" s="36"/>
      <c r="L15" s="36"/>
      <c r="M15" s="36" t="s">
        <v>6</v>
      </c>
      <c r="N15" s="36"/>
      <c r="O15" s="36"/>
      <c r="P15" s="36"/>
      <c r="Q15" s="36"/>
      <c r="R15" s="36" t="s">
        <v>6</v>
      </c>
      <c r="S15" s="36"/>
      <c r="T15" s="36" t="s">
        <v>7</v>
      </c>
      <c r="U15" s="36"/>
      <c r="V15" s="36"/>
      <c r="W15" s="18" t="s">
        <v>7</v>
      </c>
      <c r="X15" s="18" t="s">
        <v>6</v>
      </c>
      <c r="Y15" s="36" t="s">
        <v>6</v>
      </c>
      <c r="Z15" s="36"/>
      <c r="AA15" s="57"/>
      <c r="AB15" s="59"/>
      <c r="AC15" s="35"/>
      <c r="AD15" s="35"/>
    </row>
    <row r="16" spans="1:30" s="13" customFormat="1" ht="63" customHeight="1" x14ac:dyDescent="0.25">
      <c r="A16" s="31"/>
      <c r="B16" s="16" t="s">
        <v>12</v>
      </c>
      <c r="C16" s="16" t="s">
        <v>13</v>
      </c>
      <c r="D16" s="16" t="s">
        <v>14</v>
      </c>
      <c r="E16" s="31"/>
      <c r="F16" s="31"/>
      <c r="G16" s="31"/>
      <c r="H16" s="16" t="s">
        <v>15</v>
      </c>
      <c r="I16" s="16" t="s">
        <v>16</v>
      </c>
      <c r="J16" s="19" t="s">
        <v>48</v>
      </c>
      <c r="K16" s="16" t="s">
        <v>16</v>
      </c>
      <c r="L16" s="16" t="s">
        <v>17</v>
      </c>
      <c r="M16" s="29" t="s">
        <v>18</v>
      </c>
      <c r="N16" s="29" t="s">
        <v>19</v>
      </c>
      <c r="O16" s="19" t="s">
        <v>49</v>
      </c>
      <c r="P16" s="16" t="s">
        <v>19</v>
      </c>
      <c r="Q16" s="16" t="s">
        <v>17</v>
      </c>
      <c r="R16" s="16" t="s">
        <v>20</v>
      </c>
      <c r="S16" s="16" t="s">
        <v>19</v>
      </c>
      <c r="T16" s="16" t="s">
        <v>21</v>
      </c>
      <c r="U16" s="16" t="s">
        <v>50</v>
      </c>
      <c r="V16" s="16" t="s">
        <v>17</v>
      </c>
      <c r="W16" s="16" t="s">
        <v>51</v>
      </c>
      <c r="X16" s="16" t="s">
        <v>51</v>
      </c>
      <c r="Y16" s="16" t="s">
        <v>52</v>
      </c>
      <c r="Z16" s="16" t="s">
        <v>19</v>
      </c>
      <c r="AA16" s="57"/>
      <c r="AB16" s="60"/>
      <c r="AC16" s="35"/>
      <c r="AD16" s="35"/>
    </row>
    <row r="17" spans="1:30" s="1" customFormat="1" ht="18.75" x14ac:dyDescent="0.25">
      <c r="A17" s="4"/>
      <c r="B17" s="61" t="s">
        <v>138</v>
      </c>
      <c r="C17" s="86" t="s">
        <v>141</v>
      </c>
      <c r="D17" s="88" t="s">
        <v>72</v>
      </c>
      <c r="E17" s="69" t="s">
        <v>145</v>
      </c>
      <c r="F17" s="69" t="s">
        <v>132</v>
      </c>
      <c r="G17" s="4" t="s">
        <v>80</v>
      </c>
      <c r="H17" s="73">
        <v>1.66</v>
      </c>
      <c r="I17" s="5"/>
      <c r="J17" s="5"/>
      <c r="K17" s="73">
        <v>14.4</v>
      </c>
      <c r="L17" s="77">
        <f>K17</f>
        <v>14.4</v>
      </c>
      <c r="M17" s="24">
        <v>30</v>
      </c>
      <c r="N17" s="5"/>
      <c r="O17" s="5"/>
      <c r="P17" s="24">
        <f>'TLE-HE'!M17*0.15</f>
        <v>4.5</v>
      </c>
      <c r="Q17" s="74">
        <f>P17</f>
        <v>4.5</v>
      </c>
      <c r="R17" s="73">
        <v>75</v>
      </c>
      <c r="S17" s="74">
        <v>11</v>
      </c>
      <c r="T17" s="73" t="s">
        <v>102</v>
      </c>
      <c r="U17" s="73"/>
      <c r="V17" s="74">
        <f>10+U17</f>
        <v>10</v>
      </c>
      <c r="W17" s="74">
        <v>10</v>
      </c>
      <c r="X17" s="74">
        <v>14.3</v>
      </c>
      <c r="Y17" s="72">
        <v>50</v>
      </c>
      <c r="Z17" s="74">
        <f>Y17*0.15</f>
        <v>7.5</v>
      </c>
      <c r="AA17" s="24">
        <f>Z17+'TLE-HE'!X17+'TLE-HE'!W17+'TLE-HE'!V17+'TLE-HE'!S17+'TLE-HE'!Q17+'TLE-HE'!L17</f>
        <v>71.7</v>
      </c>
      <c r="AB17" s="24">
        <f>RANK(AA17,$AA$17:$AA$19,0)</f>
        <v>2</v>
      </c>
      <c r="AC17" s="84">
        <v>9958027511</v>
      </c>
      <c r="AD17" s="80" t="str">
        <f>IF(AA17&gt;=70,"RQA","ept")</f>
        <v>RQA</v>
      </c>
    </row>
    <row r="18" spans="1:30" s="1" customFormat="1" ht="18.75" x14ac:dyDescent="0.25">
      <c r="A18" s="4"/>
      <c r="B18" s="81" t="s">
        <v>139</v>
      </c>
      <c r="C18" s="82" t="s">
        <v>142</v>
      </c>
      <c r="D18" s="83" t="s">
        <v>71</v>
      </c>
      <c r="E18" s="75" t="s">
        <v>146</v>
      </c>
      <c r="F18" s="75" t="s">
        <v>132</v>
      </c>
      <c r="G18" s="4" t="s">
        <v>80</v>
      </c>
      <c r="H18" s="73">
        <v>1.65</v>
      </c>
      <c r="I18" s="5"/>
      <c r="J18" s="5"/>
      <c r="K18" s="73">
        <v>14.4</v>
      </c>
      <c r="L18" s="77">
        <f>K18</f>
        <v>14.4</v>
      </c>
      <c r="M18" s="24">
        <v>9</v>
      </c>
      <c r="N18" s="5"/>
      <c r="O18" s="5"/>
      <c r="P18" s="24">
        <f>'TLE-HE'!M18*0.15</f>
        <v>1.3499999999999999</v>
      </c>
      <c r="Q18" s="74">
        <f>P18</f>
        <v>1.3499999999999999</v>
      </c>
      <c r="R18" s="73">
        <v>80</v>
      </c>
      <c r="S18" s="74">
        <v>12</v>
      </c>
      <c r="T18" s="78" t="s">
        <v>81</v>
      </c>
      <c r="U18" s="77"/>
      <c r="V18" s="74">
        <v>10</v>
      </c>
      <c r="W18" s="74">
        <v>10</v>
      </c>
      <c r="X18" s="74">
        <v>14.4</v>
      </c>
      <c r="Y18" s="72">
        <v>60</v>
      </c>
      <c r="Z18" s="74">
        <f>Y18*0.15</f>
        <v>9</v>
      </c>
      <c r="AA18" s="73">
        <f>Z18+'TLE-HE'!X18+'TLE-HE'!W18+'TLE-HE'!V18+'TLE-HE'!S18+'TLE-HE'!Q18+'TLE-HE'!L18</f>
        <v>71.150000000000006</v>
      </c>
      <c r="AB18" s="24">
        <f>RANK(AA18,$AA$17:$AA$19,0)</f>
        <v>3</v>
      </c>
      <c r="AC18" s="84">
        <v>9262697621</v>
      </c>
      <c r="AD18" s="80" t="str">
        <f>IF(AA18&gt;=70,"RQA","ept")</f>
        <v>RQA</v>
      </c>
    </row>
    <row r="19" spans="1:30" s="1" customFormat="1" ht="18.75" x14ac:dyDescent="0.25">
      <c r="A19" s="4"/>
      <c r="B19" s="61" t="s">
        <v>140</v>
      </c>
      <c r="C19" s="63" t="s">
        <v>143</v>
      </c>
      <c r="D19" s="65" t="s">
        <v>144</v>
      </c>
      <c r="E19" s="91" t="s">
        <v>147</v>
      </c>
      <c r="F19" s="70" t="s">
        <v>79</v>
      </c>
      <c r="G19" s="4" t="s">
        <v>80</v>
      </c>
      <c r="H19" s="73">
        <v>1.65</v>
      </c>
      <c r="I19" s="5"/>
      <c r="J19" s="5"/>
      <c r="K19" s="73">
        <v>14.4</v>
      </c>
      <c r="L19" s="74">
        <f>K19</f>
        <v>14.4</v>
      </c>
      <c r="M19" s="24">
        <v>20</v>
      </c>
      <c r="N19" s="5"/>
      <c r="O19" s="5"/>
      <c r="P19" s="71">
        <f>'TLE-HE'!M19*0.15</f>
        <v>3</v>
      </c>
      <c r="Q19" s="74">
        <f>P19</f>
        <v>3</v>
      </c>
      <c r="R19" s="73">
        <v>78.2</v>
      </c>
      <c r="S19" s="74">
        <v>12</v>
      </c>
      <c r="T19" s="79" t="s">
        <v>148</v>
      </c>
      <c r="U19" s="74">
        <v>5</v>
      </c>
      <c r="V19" s="74">
        <v>10</v>
      </c>
      <c r="W19" s="74">
        <v>10</v>
      </c>
      <c r="X19" s="74">
        <v>15</v>
      </c>
      <c r="Y19" s="72">
        <v>60</v>
      </c>
      <c r="Z19" s="74">
        <f>Y19*0.15</f>
        <v>9</v>
      </c>
      <c r="AA19" s="24">
        <f>Z19+'TLE-HE'!X19+'TLE-HE'!W19+'TLE-HE'!V19+'TLE-HE'!S19+'TLE-HE'!Q19+'TLE-HE'!L19</f>
        <v>73.400000000000006</v>
      </c>
      <c r="AB19" s="24">
        <f>RANK(AA19,$AA$17:$AA$19,0)</f>
        <v>1</v>
      </c>
      <c r="AC19" s="84">
        <v>9208046021</v>
      </c>
      <c r="AD19" s="80" t="str">
        <f>IF(AA19&gt;=70,"RQA","ept")</f>
        <v>RQA</v>
      </c>
    </row>
    <row r="20" spans="1:30" s="1" customFormat="1" x14ac:dyDescent="0.25">
      <c r="A20" s="4"/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4">
        <f t="shared" ref="AA20:AA21" si="0">Z20+X20+W20+V20+S20+Q20+L20</f>
        <v>0</v>
      </c>
      <c r="AB20" s="5"/>
      <c r="AC20" s="5"/>
      <c r="AD20" s="6"/>
    </row>
    <row r="21" spans="1:30" s="1" customFormat="1" x14ac:dyDescent="0.25">
      <c r="A21" s="4"/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4">
        <f t="shared" si="0"/>
        <v>0</v>
      </c>
      <c r="AB21" s="5"/>
      <c r="AC21" s="5"/>
      <c r="AD21" s="6"/>
    </row>
    <row r="23" spans="1:30" x14ac:dyDescent="0.25">
      <c r="A23" t="s">
        <v>24</v>
      </c>
    </row>
    <row r="25" spans="1:30" x14ac:dyDescent="0.25">
      <c r="B25" s="10"/>
      <c r="C25" s="10"/>
      <c r="D25" s="10"/>
      <c r="E25" s="10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30" x14ac:dyDescent="0.25">
      <c r="B26" s="10"/>
      <c r="C26" s="10"/>
      <c r="D26" s="10"/>
      <c r="E26" s="10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30" x14ac:dyDescent="0.25">
      <c r="B27" s="38" t="s">
        <v>58</v>
      </c>
      <c r="C27" s="38"/>
      <c r="D27" s="38"/>
      <c r="E27" s="38"/>
      <c r="F27" s="38" t="s">
        <v>59</v>
      </c>
      <c r="G27" s="38"/>
      <c r="H27" s="38"/>
      <c r="I27" s="38"/>
      <c r="J27" s="38"/>
      <c r="K27" s="10"/>
      <c r="L27" s="38" t="s">
        <v>32</v>
      </c>
      <c r="M27" s="38"/>
      <c r="N27" s="38"/>
      <c r="O27" s="38"/>
      <c r="P27" s="38"/>
      <c r="Q27" s="10"/>
      <c r="R27" s="10"/>
      <c r="S27" s="38" t="s">
        <v>33</v>
      </c>
      <c r="T27" s="38"/>
      <c r="U27" s="38"/>
      <c r="V27" s="10"/>
      <c r="W27" s="10"/>
    </row>
    <row r="28" spans="1:30" x14ac:dyDescent="0.25">
      <c r="B28" s="37" t="s">
        <v>30</v>
      </c>
      <c r="C28" s="37"/>
      <c r="D28" s="37"/>
      <c r="E28" s="37"/>
      <c r="F28" s="37" t="s">
        <v>28</v>
      </c>
      <c r="G28" s="37"/>
      <c r="H28" s="37"/>
      <c r="I28" s="37"/>
      <c r="J28" s="37"/>
      <c r="K28" s="10"/>
      <c r="L28" s="37" t="s">
        <v>28</v>
      </c>
      <c r="M28" s="37"/>
      <c r="N28" s="37"/>
      <c r="O28" s="37"/>
      <c r="P28" s="37"/>
      <c r="Q28" s="10"/>
      <c r="R28" s="10"/>
      <c r="S28" s="37" t="s">
        <v>28</v>
      </c>
      <c r="T28" s="37"/>
      <c r="U28" s="37"/>
      <c r="V28" s="10"/>
      <c r="W28" s="10"/>
    </row>
    <row r="29" spans="1:30" x14ac:dyDescent="0.25">
      <c r="B29" s="10"/>
      <c r="C29" s="10"/>
      <c r="D29" s="10"/>
      <c r="E29" s="10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30" x14ac:dyDescent="0.25">
      <c r="B30" s="10"/>
      <c r="C30" s="10"/>
      <c r="D30" s="10"/>
      <c r="E30" s="10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30" x14ac:dyDescent="0.25">
      <c r="B31" s="10"/>
      <c r="C31" s="10"/>
      <c r="D31" s="10"/>
      <c r="E31" s="10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30" x14ac:dyDescent="0.25">
      <c r="B32" s="10"/>
      <c r="C32" s="10"/>
      <c r="D32" s="10"/>
      <c r="E32" s="10"/>
      <c r="F32" s="10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x14ac:dyDescent="0.25">
      <c r="B33" s="38" t="s">
        <v>36</v>
      </c>
      <c r="C33" s="38"/>
      <c r="D33" s="38"/>
      <c r="E33" s="38"/>
      <c r="F33" s="9"/>
      <c r="G33" s="38" t="s">
        <v>34</v>
      </c>
      <c r="H33" s="38"/>
      <c r="I33" s="38"/>
      <c r="J33" s="38"/>
      <c r="K33" s="38"/>
      <c r="L33" s="38"/>
      <c r="O33" s="10"/>
      <c r="P33" s="38" t="s">
        <v>35</v>
      </c>
      <c r="Q33" s="38"/>
      <c r="R33" s="38"/>
      <c r="S33" s="38"/>
      <c r="T33" s="38"/>
      <c r="U33" s="38"/>
    </row>
    <row r="34" spans="1:23" x14ac:dyDescent="0.25">
      <c r="B34" s="37" t="s">
        <v>28</v>
      </c>
      <c r="C34" s="37"/>
      <c r="D34" s="37"/>
      <c r="E34" s="37"/>
      <c r="F34" s="7"/>
      <c r="G34" s="37" t="s">
        <v>37</v>
      </c>
      <c r="H34" s="37"/>
      <c r="I34" s="37"/>
      <c r="J34" s="37"/>
      <c r="K34" s="37"/>
      <c r="L34" s="37"/>
      <c r="O34" s="10"/>
      <c r="P34" s="37" t="s">
        <v>38</v>
      </c>
      <c r="Q34" s="37"/>
      <c r="R34" s="37"/>
      <c r="S34" s="37"/>
      <c r="T34" s="37"/>
      <c r="U34" s="37"/>
    </row>
    <row r="35" spans="1:23" x14ac:dyDescent="0.25">
      <c r="B35" s="15"/>
      <c r="C35" s="15"/>
      <c r="D35" s="15"/>
      <c r="E35" s="15"/>
      <c r="F35" s="7"/>
      <c r="G35" s="15"/>
      <c r="H35" s="15"/>
      <c r="I35" s="15"/>
      <c r="J35" s="15"/>
      <c r="K35" s="15"/>
      <c r="L35" s="15"/>
      <c r="O35" s="10"/>
      <c r="P35" s="15"/>
      <c r="Q35" s="15"/>
      <c r="R35" s="15"/>
      <c r="S35" s="15"/>
      <c r="T35" s="15"/>
      <c r="U35" s="15"/>
    </row>
    <row r="36" spans="1:23" x14ac:dyDescent="0.25">
      <c r="B36" s="15"/>
      <c r="C36" s="15"/>
      <c r="D36" s="15"/>
      <c r="E36" s="15"/>
      <c r="F36" s="7"/>
      <c r="G36" s="15"/>
      <c r="H36" s="15"/>
      <c r="I36" s="15"/>
      <c r="J36" s="15"/>
      <c r="K36" s="15"/>
      <c r="L36" s="15"/>
      <c r="O36" s="10"/>
      <c r="P36" s="15"/>
      <c r="Q36" s="15"/>
      <c r="R36" s="15"/>
      <c r="S36" s="15"/>
      <c r="T36" s="15"/>
      <c r="U36" s="15"/>
    </row>
    <row r="37" spans="1:23" x14ac:dyDescent="0.25">
      <c r="B37" s="10"/>
      <c r="C37" s="10"/>
      <c r="D37" s="10"/>
      <c r="E37" s="10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x14ac:dyDescent="0.25">
      <c r="G38"/>
      <c r="H38" s="10" t="s">
        <v>55</v>
      </c>
      <c r="I38" s="10"/>
      <c r="J38" s="10"/>
      <c r="K38" s="10"/>
      <c r="L38" s="10"/>
      <c r="M38" s="10"/>
      <c r="P38" s="10"/>
      <c r="Q38" s="10"/>
    </row>
    <row r="39" spans="1:23" x14ac:dyDescent="0.25">
      <c r="E39" s="11"/>
      <c r="F39" s="10"/>
      <c r="G39" s="10"/>
      <c r="H39" s="10"/>
      <c r="I39" s="10"/>
      <c r="J39" s="10"/>
      <c r="K39" s="10"/>
      <c r="L39" s="10"/>
      <c r="M39" s="10"/>
      <c r="P39" s="10"/>
      <c r="Q39" s="10"/>
    </row>
    <row r="40" spans="1:23" x14ac:dyDescent="0.25">
      <c r="B40" s="7"/>
      <c r="C40" s="7"/>
      <c r="D40" s="7"/>
      <c r="E40" s="11"/>
      <c r="F40" s="10"/>
      <c r="G40" s="38" t="s">
        <v>57</v>
      </c>
      <c r="H40" s="38"/>
      <c r="I40" s="38"/>
      <c r="J40" s="38"/>
      <c r="K40" s="38"/>
      <c r="L40" s="38"/>
      <c r="M40" s="38"/>
      <c r="P40" s="10"/>
      <c r="Q40" s="10"/>
    </row>
    <row r="41" spans="1:23" x14ac:dyDescent="0.25">
      <c r="B41" s="10"/>
      <c r="C41" s="10"/>
      <c r="D41" s="10"/>
      <c r="E41" s="11"/>
      <c r="F41" s="10"/>
      <c r="G41" s="37" t="s">
        <v>29</v>
      </c>
      <c r="H41" s="37"/>
      <c r="I41" s="37"/>
      <c r="J41" s="37"/>
      <c r="K41" s="37"/>
      <c r="L41" s="37"/>
      <c r="M41" s="37"/>
      <c r="P41" s="10"/>
    </row>
    <row r="42" spans="1:23" x14ac:dyDescent="0.25">
      <c r="A42" t="s">
        <v>27</v>
      </c>
    </row>
  </sheetData>
  <mergeCells count="41">
    <mergeCell ref="G40:M40"/>
    <mergeCell ref="G41:M41"/>
    <mergeCell ref="B33:E33"/>
    <mergeCell ref="G33:L33"/>
    <mergeCell ref="P33:U33"/>
    <mergeCell ref="B34:E34"/>
    <mergeCell ref="G34:L34"/>
    <mergeCell ref="P34:U34"/>
    <mergeCell ref="B27:E27"/>
    <mergeCell ref="F27:J27"/>
    <mergeCell ref="L27:P27"/>
    <mergeCell ref="S27:U27"/>
    <mergeCell ref="B28:E28"/>
    <mergeCell ref="F28:J28"/>
    <mergeCell ref="L28:P28"/>
    <mergeCell ref="S28:U28"/>
    <mergeCell ref="AC14:AC16"/>
    <mergeCell ref="AD14:AD16"/>
    <mergeCell ref="H15:L15"/>
    <mergeCell ref="M15:Q15"/>
    <mergeCell ref="R15:S15"/>
    <mergeCell ref="T15:V15"/>
    <mergeCell ref="Y15:Z15"/>
    <mergeCell ref="M14:Q14"/>
    <mergeCell ref="R14:S14"/>
    <mergeCell ref="T14:V14"/>
    <mergeCell ref="Y14:Z14"/>
    <mergeCell ref="AA14:AA16"/>
    <mergeCell ref="AB14:AB16"/>
    <mergeCell ref="H14:L14"/>
    <mergeCell ref="A14:A16"/>
    <mergeCell ref="B14:D15"/>
    <mergeCell ref="E14:E16"/>
    <mergeCell ref="F14:F16"/>
    <mergeCell ref="G14:G16"/>
    <mergeCell ref="A12:AD12"/>
    <mergeCell ref="A9:AD9"/>
    <mergeCell ref="A10:O10"/>
    <mergeCell ref="P10:S10"/>
    <mergeCell ref="T10:AD10"/>
    <mergeCell ref="A11:AD11"/>
  </mergeCells>
  <conditionalFormatting sqref="AD17:AD19">
    <cfRule type="containsText" dxfId="0" priority="1" operator="containsText" text="RQA">
      <formula>NOT(ISERROR(SEARCH("RQA",AD17)))</formula>
    </cfRule>
  </conditionalFormatting>
  <printOptions horizontalCentered="1"/>
  <pageMargins left="0.15" right="0.15" top="0.25" bottom="0.25" header="0.3" footer="0.3"/>
  <pageSetup paperSize="10000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SEC-ENGLISH</vt:lpstr>
      <vt:lpstr>MATH</vt:lpstr>
      <vt:lpstr>SCIENCE</vt:lpstr>
      <vt:lpstr>FILIPINO</vt:lpstr>
      <vt:lpstr>AP</vt:lpstr>
      <vt:lpstr>TLE-HE</vt:lpstr>
      <vt:lpstr>'SEC-ENGLISH'!Print_Area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ASDS-PC</dc:creator>
  <cp:lastModifiedBy>Carmelito M Lauron Sr</cp:lastModifiedBy>
  <cp:lastPrinted>2020-03-19T10:03:16Z</cp:lastPrinted>
  <dcterms:created xsi:type="dcterms:W3CDTF">2020-01-20T03:30:07Z</dcterms:created>
  <dcterms:modified xsi:type="dcterms:W3CDTF">2020-03-19T10:03:23Z</dcterms:modified>
</cp:coreProperties>
</file>