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Y 2020 - 2021\RANK LISTS\SHS\"/>
    </mc:Choice>
  </mc:AlternateContent>
  <bookViews>
    <workbookView xWindow="0" yWindow="0" windowWidth="20490" windowHeight="7515" tabRatio="669"/>
  </bookViews>
  <sheets>
    <sheet name="SHS-NEW HUMMS" sheetId="2" r:id="rId1"/>
    <sheet name="SHS-NEW ABM" sheetId="4" r:id="rId2"/>
    <sheet name="SHS-NEW STEM" sheetId="5" r:id="rId3"/>
    <sheet name="SHS-NEW TVL" sheetId="3" r:id="rId4"/>
  </sheets>
  <definedNames>
    <definedName name="_xlnm.Print_Area" localSheetId="1">'SHS-NEW ABM'!$A$1:$AG$46</definedName>
    <definedName name="_xlnm.Print_Area" localSheetId="0">'SHS-NEW HUMMS'!$A$1:$AG$49</definedName>
    <definedName name="_xlnm.Print_Area" localSheetId="2">'SHS-NEW STEM'!$A$1:$AG$45</definedName>
    <definedName name="_xlnm.Print_Area" localSheetId="3">'SHS-NEW TVL'!$A$1:$AH$41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5" l="1"/>
  <c r="O18" i="5"/>
  <c r="S18" i="5" s="1"/>
  <c r="V18" i="5"/>
  <c r="Y18" i="5"/>
  <c r="AC18" i="5" s="1"/>
  <c r="AG18" i="5" l="1"/>
  <c r="M20" i="4"/>
  <c r="N20" i="4"/>
  <c r="O20" i="4"/>
  <c r="V20" i="4"/>
  <c r="Y20" i="4"/>
  <c r="AC20" i="4" l="1"/>
  <c r="AG20" i="4" s="1"/>
  <c r="M18" i="2"/>
  <c r="O18" i="2"/>
  <c r="V18" i="2"/>
  <c r="Y18" i="2"/>
  <c r="AC18" i="2" l="1"/>
  <c r="AG18" i="2" s="1"/>
  <c r="O17" i="3"/>
  <c r="M19" i="5"/>
  <c r="S19" i="5"/>
  <c r="V19" i="5"/>
  <c r="Y19" i="5"/>
  <c r="AC19" i="5" l="1"/>
  <c r="M18" i="4"/>
  <c r="S18" i="4"/>
  <c r="V18" i="4"/>
  <c r="Y18" i="4"/>
  <c r="AC18" i="4" l="1"/>
  <c r="AG18" i="4"/>
  <c r="AG19" i="5"/>
  <c r="Y17" i="4"/>
  <c r="V17" i="4"/>
  <c r="O17" i="4"/>
  <c r="M17" i="4"/>
  <c r="Y19" i="4"/>
  <c r="V19" i="4"/>
  <c r="S19" i="4"/>
  <c r="M19" i="4"/>
  <c r="AC19" i="4" l="1"/>
  <c r="AG19" i="4" s="1"/>
  <c r="AC17" i="4"/>
  <c r="M24" i="2"/>
  <c r="S24" i="2"/>
  <c r="V24" i="2"/>
  <c r="Y24" i="2"/>
  <c r="AC24" i="2" l="1"/>
  <c r="AG24" i="2"/>
  <c r="AG17" i="4"/>
  <c r="M21" i="5"/>
  <c r="S21" i="5"/>
  <c r="V21" i="5"/>
  <c r="Y21" i="5"/>
  <c r="M19" i="2"/>
  <c r="S19" i="2"/>
  <c r="V19" i="2"/>
  <c r="Y19" i="2"/>
  <c r="AC19" i="2" l="1"/>
  <c r="AC21" i="5"/>
  <c r="Y22" i="5"/>
  <c r="V22" i="5"/>
  <c r="O22" i="5"/>
  <c r="S22" i="5" s="1"/>
  <c r="M22" i="5"/>
  <c r="AC22" i="5" l="1"/>
  <c r="AG22" i="5" s="1"/>
  <c r="AG19" i="2"/>
  <c r="AG21" i="5"/>
  <c r="M22" i="2"/>
  <c r="S22" i="2"/>
  <c r="V22" i="2"/>
  <c r="Y22" i="2"/>
  <c r="AC22" i="2" l="1"/>
  <c r="Y29" i="2"/>
  <c r="AG22" i="2" l="1"/>
  <c r="Z19" i="3"/>
  <c r="AD19" i="3" s="1"/>
  <c r="W19" i="3"/>
  <c r="N19" i="3"/>
  <c r="O19" i="3" s="1"/>
  <c r="M19" i="3"/>
  <c r="Z18" i="3"/>
  <c r="AD18" i="3" s="1"/>
  <c r="W18" i="3"/>
  <c r="O18" i="3"/>
  <c r="M18" i="3"/>
  <c r="Z17" i="3"/>
  <c r="AD17" i="3" s="1"/>
  <c r="W17" i="3"/>
  <c r="M17" i="3"/>
  <c r="Y23" i="5"/>
  <c r="V23" i="5"/>
  <c r="O23" i="5"/>
  <c r="S23" i="5" s="1"/>
  <c r="M23" i="5"/>
  <c r="Y20" i="5"/>
  <c r="V20" i="5"/>
  <c r="O20" i="5"/>
  <c r="S20" i="5" s="1"/>
  <c r="M20" i="5"/>
  <c r="Y17" i="5"/>
  <c r="V17" i="5"/>
  <c r="S17" i="5"/>
  <c r="M17" i="5"/>
  <c r="Y21" i="4"/>
  <c r="V21" i="4"/>
  <c r="S21" i="4"/>
  <c r="M21" i="4"/>
  <c r="Y20" i="2"/>
  <c r="V20" i="2"/>
  <c r="S20" i="2"/>
  <c r="M20" i="2"/>
  <c r="V29" i="2"/>
  <c r="O29" i="2"/>
  <c r="S29" i="2" s="1"/>
  <c r="M29" i="2"/>
  <c r="AC29" i="2" s="1"/>
  <c r="Y25" i="2"/>
  <c r="V25" i="2"/>
  <c r="O25" i="2"/>
  <c r="S25" i="2" s="1"/>
  <c r="M25" i="2"/>
  <c r="Y23" i="2"/>
  <c r="V23" i="2"/>
  <c r="S23" i="2"/>
  <c r="M23" i="2"/>
  <c r="Y26" i="2"/>
  <c r="V26" i="2"/>
  <c r="S26" i="2"/>
  <c r="M26" i="2"/>
  <c r="Y17" i="2"/>
  <c r="V17" i="2"/>
  <c r="S17" i="2"/>
  <c r="M17" i="2"/>
  <c r="Y27" i="2"/>
  <c r="V27" i="2"/>
  <c r="O27" i="2"/>
  <c r="S27" i="2" s="1"/>
  <c r="M27" i="2"/>
  <c r="Y21" i="2"/>
  <c r="V21" i="2"/>
  <c r="S21" i="2"/>
  <c r="M21" i="2"/>
  <c r="Y28" i="2"/>
  <c r="V28" i="2"/>
  <c r="O28" i="2"/>
  <c r="S28" i="2" s="1"/>
  <c r="M28" i="2"/>
  <c r="AC28" i="2" l="1"/>
  <c r="AC26" i="2"/>
  <c r="AC25" i="2"/>
  <c r="AG25" i="2" s="1"/>
  <c r="AC21" i="2"/>
  <c r="AG21" i="2" s="1"/>
  <c r="AC27" i="2"/>
  <c r="AC23" i="2"/>
  <c r="AG26" i="2"/>
  <c r="AG28" i="2"/>
  <c r="AG27" i="2"/>
  <c r="AG23" i="2"/>
  <c r="AG29" i="2"/>
  <c r="AC20" i="2"/>
  <c r="AD23" i="2" s="1"/>
  <c r="AC21" i="4"/>
  <c r="AC20" i="5"/>
  <c r="AC23" i="5"/>
  <c r="AC17" i="2"/>
  <c r="AC17" i="5"/>
  <c r="AE17" i="3"/>
  <c r="AH17" i="3"/>
  <c r="AH18" i="3"/>
  <c r="AE18" i="3"/>
  <c r="AH19" i="3"/>
  <c r="AE19" i="3"/>
  <c r="AD26" i="2" l="1"/>
  <c r="AD28" i="2"/>
  <c r="AD24" i="2"/>
  <c r="AD18" i="2"/>
  <c r="AD19" i="2"/>
  <c r="AD22" i="2"/>
  <c r="AG20" i="2"/>
  <c r="AD20" i="2"/>
  <c r="AD29" i="2"/>
  <c r="AD27" i="2"/>
  <c r="AD25" i="2"/>
  <c r="AD21" i="2"/>
  <c r="AG21" i="4"/>
  <c r="AD21" i="4"/>
  <c r="AD18" i="4"/>
  <c r="AD20" i="4"/>
  <c r="AD19" i="4"/>
  <c r="AD18" i="5"/>
  <c r="AD19" i="5"/>
  <c r="AD22" i="5"/>
  <c r="AD21" i="5"/>
  <c r="AD23" i="5"/>
  <c r="AG23" i="5"/>
  <c r="AG20" i="5"/>
  <c r="AD20" i="5"/>
  <c r="AG17" i="5"/>
  <c r="AD17" i="2"/>
  <c r="AD17" i="4"/>
  <c r="AG17" i="2"/>
  <c r="AD17" i="5"/>
</calcChain>
</file>

<file path=xl/sharedStrings.xml><?xml version="1.0" encoding="utf-8"?>
<sst xmlns="http://schemas.openxmlformats.org/spreadsheetml/2006/main" count="514" uniqueCount="222">
  <si>
    <t>No.</t>
  </si>
  <si>
    <t>Name of Applicant</t>
  </si>
  <si>
    <t>Address</t>
  </si>
  <si>
    <t>School Applied/ District</t>
  </si>
  <si>
    <t>Major</t>
  </si>
  <si>
    <t>A. EDUCATION</t>
  </si>
  <si>
    <t>B. TEACHING EXPERIENCE</t>
  </si>
  <si>
    <t>(20%)</t>
  </si>
  <si>
    <t>(15%)</t>
  </si>
  <si>
    <t>(10%)</t>
  </si>
  <si>
    <t>Last Name</t>
  </si>
  <si>
    <t>First Name</t>
  </si>
  <si>
    <t>MI</t>
  </si>
  <si>
    <t>GWA</t>
  </si>
  <si>
    <t>Eq.  Points</t>
  </si>
  <si>
    <t>TOTAL</t>
  </si>
  <si>
    <t>No.of Mos.</t>
  </si>
  <si>
    <t>Eq. Points</t>
  </si>
  <si>
    <t>Rating</t>
  </si>
  <si>
    <t>Average</t>
  </si>
  <si>
    <t>Division Selection Committee:</t>
  </si>
  <si>
    <t>S.Y 2020-2021</t>
  </si>
  <si>
    <t>Remarks</t>
  </si>
  <si>
    <t>Date posted:</t>
  </si>
  <si>
    <t>Schools Division Superintendent</t>
  </si>
  <si>
    <t>ASDS / PSB Chair</t>
  </si>
  <si>
    <t>NENITA G. JARALVE</t>
  </si>
  <si>
    <t>ELMA LARUMBE</t>
  </si>
  <si>
    <t>ROGELIO MAUNES</t>
  </si>
  <si>
    <t>ROSEMARY N. OLIVERIO</t>
  </si>
  <si>
    <t>Mater's/Doctorate Degree</t>
  </si>
  <si>
    <t>RANK</t>
  </si>
  <si>
    <t xml:space="preserve">Eligibility </t>
  </si>
  <si>
    <t>NC Req. of Subject</t>
  </si>
  <si>
    <t>TMC Req. of Subject</t>
  </si>
  <si>
    <t>(5%)</t>
  </si>
  <si>
    <t>EPS</t>
  </si>
  <si>
    <t>ROLANDO BEDUYA</t>
  </si>
  <si>
    <t>JANE O. GURREA</t>
  </si>
  <si>
    <t>CLAVEL D. SALINAS</t>
  </si>
  <si>
    <t>CANDIDA PURGATORIO</t>
  </si>
  <si>
    <t>ISAIASH T. WAGAS</t>
  </si>
  <si>
    <t>JUVIMAR E. MONTOLO</t>
  </si>
  <si>
    <t>MARIA ELENA T. PARAS</t>
  </si>
  <si>
    <t>ARLENE BUOT</t>
  </si>
  <si>
    <t>ARTS VINCENTH GAYOSO</t>
  </si>
  <si>
    <t>GERARDO S. MANTOS</t>
  </si>
  <si>
    <t>ARACELI A. CABAHUG</t>
  </si>
  <si>
    <t>RAUL A. JUMAO-AS</t>
  </si>
  <si>
    <t>MARIVIC YBALLE</t>
  </si>
  <si>
    <t>RENATO BANCILOY</t>
  </si>
  <si>
    <t>Chairman</t>
  </si>
  <si>
    <t>Chairmn</t>
  </si>
  <si>
    <t>Master's/Doctoral Degree</t>
  </si>
  <si>
    <t>Cetificate No. of Points</t>
  </si>
  <si>
    <t xml:space="preserve">Addtl Points </t>
  </si>
  <si>
    <t>Average Points</t>
  </si>
  <si>
    <t>Average points</t>
  </si>
  <si>
    <t>EPT Score</t>
  </si>
  <si>
    <t>TOTAL 100 Points</t>
  </si>
  <si>
    <t>Contact Number</t>
  </si>
  <si>
    <t>Level</t>
  </si>
  <si>
    <t>Total Pts.</t>
  </si>
  <si>
    <t xml:space="preserve">School Applied &amp;   District     </t>
  </si>
  <si>
    <t xml:space="preserve">No. of Years HEI Experience </t>
  </si>
  <si>
    <t>Dept. Head  Addtl. Pts.</t>
  </si>
  <si>
    <t>C. SPECIALIZED TRAINING</t>
  </si>
  <si>
    <t>D.INTERVIEW</t>
  </si>
  <si>
    <t>E. COMMUNICATION SKILLS</t>
  </si>
  <si>
    <t xml:space="preserve">F. PORTFOLIO </t>
  </si>
  <si>
    <t>G. DEMO-TEACHING</t>
  </si>
  <si>
    <t>REGISTRY OF QUALIFIED NEW APPLICANTS FOR SENIOR HIGH SCHOOL (ACADEMIC)</t>
  </si>
  <si>
    <t>REGISTRY OF QUALIFIED NEW APPLICANTS FOR SENIOR HIGH SCHOOL (TVL TRACK)</t>
  </si>
  <si>
    <t>Approved:</t>
  </si>
  <si>
    <t>CARTESA M. PERICO, EdD</t>
  </si>
  <si>
    <t>MARY ANN P. FLORES, EdD</t>
  </si>
  <si>
    <t>MARILYN S. ANDALES, EdD, CESO V</t>
  </si>
  <si>
    <t>MARIA CHONA B. REDOBLE, EdD</t>
  </si>
  <si>
    <t>NOVIE O. MANGUBAT, EdD</t>
  </si>
  <si>
    <t>PAMELA A. RODEMIO, EdD</t>
  </si>
  <si>
    <t>JOSE GARY R. NAPOLES, EdD</t>
  </si>
  <si>
    <t>SHS Position Qualified for Appointment Based on Q.S.</t>
  </si>
  <si>
    <t>Secondary Faculty Association President</t>
  </si>
  <si>
    <t>NAPSSHI President</t>
  </si>
  <si>
    <t>(Based on DepEd Order No. 3, s. 2016)</t>
  </si>
  <si>
    <t>MIRASOL</t>
  </si>
  <si>
    <t>A</t>
  </si>
  <si>
    <t>P</t>
  </si>
  <si>
    <t>S</t>
  </si>
  <si>
    <t>AUDREY</t>
  </si>
  <si>
    <t>R</t>
  </si>
  <si>
    <t>C</t>
  </si>
  <si>
    <t>AMNHS-DC</t>
  </si>
  <si>
    <t>LNHS</t>
  </si>
  <si>
    <t>Kalubihan, Yati, Liloan</t>
  </si>
  <si>
    <t>LET</t>
  </si>
  <si>
    <t>Bus Ad</t>
  </si>
  <si>
    <t>Cookery/BPP NC2</t>
  </si>
  <si>
    <t>CHS NC2</t>
  </si>
  <si>
    <r>
      <t xml:space="preserve">SHS SUBJECT GROUP: </t>
    </r>
    <r>
      <rPr>
        <b/>
        <sz val="15"/>
        <color rgb="FFFF0000"/>
        <rFont val="Calibri"/>
        <family val="2"/>
        <scheme val="minor"/>
      </rPr>
      <t>ABM</t>
    </r>
  </si>
  <si>
    <t>ANTOLIJAO</t>
  </si>
  <si>
    <t>BALACY</t>
  </si>
  <si>
    <t>CENIZA</t>
  </si>
  <si>
    <t>CHAVEZ</t>
  </si>
  <si>
    <t>ENCABO</t>
  </si>
  <si>
    <t>PILAPIL</t>
  </si>
  <si>
    <t>TABAY</t>
  </si>
  <si>
    <t>TUNDAG</t>
  </si>
  <si>
    <t>ROWENA</t>
  </si>
  <si>
    <t>RINLYN</t>
  </si>
  <si>
    <t>T.</t>
  </si>
  <si>
    <t>B</t>
  </si>
  <si>
    <t>DIZREE JOY</t>
  </si>
  <si>
    <t>BENJAMIE</t>
  </si>
  <si>
    <t>ERICA MAE</t>
  </si>
  <si>
    <t>G</t>
  </si>
  <si>
    <t>CHRISTINE MAE</t>
  </si>
  <si>
    <t>N</t>
  </si>
  <si>
    <t>HONEY JANE</t>
  </si>
  <si>
    <t>M</t>
  </si>
  <si>
    <t>BABY JEAN</t>
  </si>
  <si>
    <t>JESSIE</t>
  </si>
  <si>
    <t>L</t>
  </si>
  <si>
    <t>Lataban, Liloan, Cebu</t>
  </si>
  <si>
    <t>Lataban NHS</t>
  </si>
  <si>
    <t>English</t>
  </si>
  <si>
    <t>Filipino</t>
  </si>
  <si>
    <t>Tayud, Liloan, Cebu</t>
  </si>
  <si>
    <t>Pob., Liloan, Cebu</t>
  </si>
  <si>
    <t>Sta Cruz, Liloan, Cebu</t>
  </si>
  <si>
    <t>Mandaue City</t>
  </si>
  <si>
    <t>Purok Mangga, Lataban, Liloan, Cebu</t>
  </si>
  <si>
    <t>Social Science</t>
  </si>
  <si>
    <t>18U</t>
  </si>
  <si>
    <t>CAR</t>
  </si>
  <si>
    <t>PhD</t>
  </si>
  <si>
    <t>24U</t>
  </si>
  <si>
    <t>CSS NC2</t>
  </si>
  <si>
    <t>Trng CSS</t>
  </si>
  <si>
    <t>Beauty Care NC2</t>
  </si>
  <si>
    <t>NC2</t>
  </si>
  <si>
    <t>Contact Center Services NC2</t>
  </si>
  <si>
    <t>Trng, Computer</t>
  </si>
  <si>
    <t>BPP NC2 / TMC1</t>
  </si>
  <si>
    <r>
      <t xml:space="preserve">SHS SUBJECT GROUP: </t>
    </r>
    <r>
      <rPr>
        <b/>
        <sz val="15"/>
        <color rgb="FFFF0000"/>
        <rFont val="Calibri"/>
        <family val="2"/>
        <scheme val="minor"/>
      </rPr>
      <t>HUMMS</t>
    </r>
  </si>
  <si>
    <t>MALALAY</t>
  </si>
  <si>
    <t>SARASPE</t>
  </si>
  <si>
    <t>Baldoza</t>
  </si>
  <si>
    <t>CHERRY</t>
  </si>
  <si>
    <t>ADONIS</t>
  </si>
  <si>
    <t>Joan Marie</t>
  </si>
  <si>
    <t>San Vicente, Liloan, Cebu</t>
  </si>
  <si>
    <t>AMNHS-EC</t>
  </si>
  <si>
    <t>Com Science</t>
  </si>
  <si>
    <t>San Vicente, Liloan</t>
  </si>
  <si>
    <t>Math</t>
  </si>
  <si>
    <t>Cotcot, Liloan, Cebu</t>
  </si>
  <si>
    <t>Don Bosco</t>
  </si>
  <si>
    <t>Com Sci</t>
  </si>
  <si>
    <t>CRUSPERO</t>
  </si>
  <si>
    <t>DAMILES</t>
  </si>
  <si>
    <t>GESTA</t>
  </si>
  <si>
    <t>Christine Joy</t>
  </si>
  <si>
    <t>RETCHE</t>
  </si>
  <si>
    <t>JULIE MAY</t>
  </si>
  <si>
    <t>Blk10 Lot15, Villa Azalea, Cotcot, Liloan, Cebu</t>
  </si>
  <si>
    <t>30U</t>
  </si>
  <si>
    <t>21U</t>
  </si>
  <si>
    <t>MS Office</t>
  </si>
  <si>
    <t>NACES</t>
  </si>
  <si>
    <r>
      <t xml:space="preserve">SHS SUBJECT GROUP: </t>
    </r>
    <r>
      <rPr>
        <b/>
        <sz val="15"/>
        <color rgb="FFFF0000"/>
        <rFont val="Calibri"/>
        <family val="2"/>
        <scheme val="minor"/>
      </rPr>
      <t>STEM</t>
    </r>
  </si>
  <si>
    <t>TM1</t>
  </si>
  <si>
    <t>Philosophy</t>
  </si>
  <si>
    <t>Calero IS</t>
  </si>
  <si>
    <t>Mahayahay DOS, Catarman, Liloan</t>
  </si>
  <si>
    <t>D</t>
  </si>
  <si>
    <t>ERIC DANE</t>
  </si>
  <si>
    <t>PIAMONTE</t>
  </si>
  <si>
    <t>CALLANGA</t>
  </si>
  <si>
    <t>CHARNEL</t>
  </si>
  <si>
    <t>H</t>
  </si>
  <si>
    <t>Jubay, Liloan, Cebu</t>
  </si>
  <si>
    <t>Science</t>
  </si>
  <si>
    <t>Catarman, Liloan</t>
  </si>
  <si>
    <t>DONNA BELLE</t>
  </si>
  <si>
    <t>JUGALBOT</t>
  </si>
  <si>
    <t>Computer Sklls</t>
  </si>
  <si>
    <t>Biology</t>
  </si>
  <si>
    <t>Poblacion, Liloan, Cebu</t>
  </si>
  <si>
    <t>MICHELLE</t>
  </si>
  <si>
    <t>SINGCULAN</t>
  </si>
  <si>
    <t>Yati, Liloan, Cebu</t>
  </si>
  <si>
    <t>HES MAILO</t>
  </si>
  <si>
    <t>CAPANGPANGAN</t>
  </si>
  <si>
    <t>CONCEPCION</t>
  </si>
  <si>
    <t xml:space="preserve">RINA </t>
  </si>
  <si>
    <t>Mangga, Tayud, Liloan</t>
  </si>
  <si>
    <t>MBA</t>
  </si>
  <si>
    <t>Cookery NC2</t>
  </si>
  <si>
    <t>OBENZA</t>
  </si>
  <si>
    <t>RETCHEL</t>
  </si>
  <si>
    <t>Tabok, Lamac, Yati, Liloan</t>
  </si>
  <si>
    <t>Office</t>
  </si>
  <si>
    <t>Sambag, San Vicente, Liloan</t>
  </si>
  <si>
    <t>REYNALDO</t>
  </si>
  <si>
    <t>BAREÑO</t>
  </si>
  <si>
    <t>NC2 Hilot</t>
  </si>
  <si>
    <t>none</t>
  </si>
  <si>
    <t>C.</t>
  </si>
  <si>
    <t>ALFE</t>
  </si>
  <si>
    <t>LUMAHANG</t>
  </si>
  <si>
    <t>BSHRM</t>
  </si>
  <si>
    <t>Nangka, Consolacion</t>
  </si>
  <si>
    <t>CHERRYLYN</t>
  </si>
  <si>
    <t>AP</t>
  </si>
  <si>
    <t>ARCHIEL</t>
  </si>
  <si>
    <t>DIOLAN</t>
  </si>
  <si>
    <t>30 U</t>
  </si>
  <si>
    <t>Lamac, Tayud, Liloan</t>
  </si>
  <si>
    <t>AIVY</t>
  </si>
  <si>
    <t>ABANID</t>
  </si>
  <si>
    <r>
      <t xml:space="preserve">SHS SUBJECT GROUP: </t>
    </r>
    <r>
      <rPr>
        <b/>
        <sz val="15"/>
        <color rgb="FFFF0000"/>
        <rFont val="Calibri"/>
        <family val="2"/>
        <scheme val="minor"/>
      </rPr>
      <t>TVL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</si>
</sst>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2" fontId="0" fillId="2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6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1" xfId="0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0</xdr:row>
      <xdr:rowOff>107325</xdr:rowOff>
    </xdr:from>
    <xdr:to>
      <xdr:col>33</xdr:col>
      <xdr:colOff>1</xdr:colOff>
      <xdr:row>7</xdr:row>
      <xdr:rowOff>123825</xdr:rowOff>
    </xdr:to>
    <xdr:grpSp>
      <xdr:nvGrpSpPr>
        <xdr:cNvPr id="2" name="Group 1"/>
        <xdr:cNvGrpSpPr/>
      </xdr:nvGrpSpPr>
      <xdr:grpSpPr>
        <a:xfrm>
          <a:off x="209549" y="107325"/>
          <a:ext cx="16894631" cy="1350000"/>
          <a:chOff x="0" y="-154633"/>
          <a:chExt cx="6448425" cy="1735783"/>
        </a:xfrm>
      </xdr:grpSpPr>
      <xdr:cxnSp macro="">
        <xdr:nvCxnSpPr>
          <xdr:cNvPr id="3" name="Straight Connector 2"/>
          <xdr:cNvCxnSpPr>
            <a:cxnSpLocks/>
          </xdr:cNvCxnSpPr>
        </xdr:nvCxnSpPr>
        <xdr:spPr>
          <a:xfrm>
            <a:off x="0" y="1581150"/>
            <a:ext cx="644842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15935" y="-154633"/>
            <a:ext cx="363116" cy="969338"/>
          </a:xfrm>
          <a:prstGeom prst="rect">
            <a:avLst/>
          </a:prstGeom>
          <a:noFill/>
        </xdr:spPr>
      </xdr:pic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1876425" y="781050"/>
            <a:ext cx="2667000" cy="7334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0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4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Department of Education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800" b="1">
                <a:effectLst/>
                <a:latin typeface="Trajan Pro"/>
                <a:ea typeface="Calibri" panose="020F0502020204030204" pitchFamily="34" charset="0"/>
                <a:cs typeface="Times New Roman" panose="02020603050405020304" pitchFamily="18" charset="0"/>
              </a:rPr>
              <a:t>Schools Division of CEBU PROVINCE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44</xdr:row>
      <xdr:rowOff>95249</xdr:rowOff>
    </xdr:from>
    <xdr:to>
      <xdr:col>32</xdr:col>
      <xdr:colOff>690562</xdr:colOff>
      <xdr:row>48</xdr:row>
      <xdr:rowOff>46463</xdr:rowOff>
    </xdr:to>
    <xdr:grpSp>
      <xdr:nvGrpSpPr>
        <xdr:cNvPr id="6" name="Group 5"/>
        <xdr:cNvGrpSpPr/>
      </xdr:nvGrpSpPr>
      <xdr:grpSpPr>
        <a:xfrm>
          <a:off x="0" y="11348356"/>
          <a:ext cx="17106219" cy="713214"/>
          <a:chOff x="0" y="0"/>
          <a:chExt cx="6252845" cy="852032"/>
        </a:xfrm>
      </xdr:grpSpPr>
      <xdr:cxnSp macro="">
        <xdr:nvCxnSpPr>
          <xdr:cNvPr id="7" name="Straight Connector 6"/>
          <xdr:cNvCxnSpPr>
            <a:cxnSpLocks/>
          </xdr:cNvCxnSpPr>
        </xdr:nvCxnSpPr>
        <xdr:spPr>
          <a:xfrm>
            <a:off x="0" y="0"/>
            <a:ext cx="625284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903" y="79237"/>
            <a:ext cx="393895" cy="772795"/>
          </a:xfrm>
          <a:prstGeom prst="rect">
            <a:avLst/>
          </a:prstGeom>
          <a:noFill/>
        </xdr:spPr>
      </xdr:pic>
      <xdr:sp macro="" textlink="">
        <xdr:nvSpPr>
          <xdr:cNvPr id="9" name="Text Box 2"/>
          <xdr:cNvSpPr txBox="1">
            <a:spLocks noChangeArrowheads="1"/>
          </xdr:cNvSpPr>
        </xdr:nvSpPr>
        <xdr:spPr bwMode="auto">
          <a:xfrm>
            <a:off x="585837" y="140575"/>
            <a:ext cx="4429125" cy="68760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DepEd Cebu Province, IPHO Bldg., Sudlon, Lahug, Cebu City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Telephone Nos.: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032-2556405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Email 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cebu.province@deped.gov.ph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;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depedcebuprovince@yahoo.com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Website: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www.depedcebuprovince.com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209548</xdr:colOff>
      <xdr:row>0</xdr:row>
      <xdr:rowOff>107325</xdr:rowOff>
    </xdr:from>
    <xdr:to>
      <xdr:col>33</xdr:col>
      <xdr:colOff>23232</xdr:colOff>
      <xdr:row>7</xdr:row>
      <xdr:rowOff>123825</xdr:rowOff>
    </xdr:to>
    <xdr:grpSp>
      <xdr:nvGrpSpPr>
        <xdr:cNvPr id="2" name="Group 1"/>
        <xdr:cNvGrpSpPr/>
      </xdr:nvGrpSpPr>
      <xdr:grpSpPr>
        <a:xfrm>
          <a:off x="209548" y="107325"/>
          <a:ext cx="16591291" cy="1350000"/>
          <a:chOff x="0" y="-154633"/>
          <a:chExt cx="6448425" cy="1735783"/>
        </a:xfrm>
      </xdr:grpSpPr>
      <xdr:cxnSp macro="">
        <xdr:nvCxnSpPr>
          <xdr:cNvPr id="3" name="Straight Connector 2"/>
          <xdr:cNvCxnSpPr>
            <a:cxnSpLocks/>
          </xdr:cNvCxnSpPr>
        </xdr:nvCxnSpPr>
        <xdr:spPr>
          <a:xfrm>
            <a:off x="0" y="1581150"/>
            <a:ext cx="644842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88103" y="-154633"/>
            <a:ext cx="363116" cy="969338"/>
          </a:xfrm>
          <a:prstGeom prst="rect">
            <a:avLst/>
          </a:prstGeom>
          <a:noFill/>
        </xdr:spPr>
      </xdr:pic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1876425" y="781050"/>
            <a:ext cx="2667000" cy="7334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0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4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Department of Education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800" b="1">
                <a:effectLst/>
                <a:latin typeface="Trajan Pro"/>
                <a:ea typeface="Calibri" panose="020F0502020204030204" pitchFamily="34" charset="0"/>
                <a:cs typeface="Times New Roman" panose="02020603050405020304" pitchFamily="18" charset="0"/>
              </a:rPr>
              <a:t>Schools Division of CEBU PROVINCE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40</xdr:row>
      <xdr:rowOff>142876</xdr:rowOff>
    </xdr:from>
    <xdr:to>
      <xdr:col>33</xdr:col>
      <xdr:colOff>0</xdr:colOff>
      <xdr:row>45</xdr:row>
      <xdr:rowOff>9525</xdr:rowOff>
    </xdr:to>
    <xdr:grpSp>
      <xdr:nvGrpSpPr>
        <xdr:cNvPr id="6" name="Group 5"/>
        <xdr:cNvGrpSpPr/>
      </xdr:nvGrpSpPr>
      <xdr:grpSpPr>
        <a:xfrm>
          <a:off x="0" y="10212162"/>
          <a:ext cx="16777607" cy="819149"/>
          <a:chOff x="0" y="0"/>
          <a:chExt cx="6252845" cy="794049"/>
        </a:xfrm>
      </xdr:grpSpPr>
      <xdr:cxnSp macro="">
        <xdr:nvCxnSpPr>
          <xdr:cNvPr id="7" name="Straight Connector 6"/>
          <xdr:cNvCxnSpPr>
            <a:cxnSpLocks/>
          </xdr:cNvCxnSpPr>
        </xdr:nvCxnSpPr>
        <xdr:spPr>
          <a:xfrm>
            <a:off x="0" y="0"/>
            <a:ext cx="625284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095" y="69939"/>
            <a:ext cx="429264" cy="671851"/>
          </a:xfrm>
          <a:prstGeom prst="rect">
            <a:avLst/>
          </a:prstGeom>
          <a:noFill/>
        </xdr:spPr>
      </xdr:pic>
      <xdr:sp macro="" textlink="">
        <xdr:nvSpPr>
          <xdr:cNvPr id="9" name="Text Box 2"/>
          <xdr:cNvSpPr txBox="1">
            <a:spLocks noChangeArrowheads="1"/>
          </xdr:cNvSpPr>
        </xdr:nvSpPr>
        <xdr:spPr bwMode="auto">
          <a:xfrm>
            <a:off x="580544" y="229124"/>
            <a:ext cx="4429125" cy="5649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DepEd Cebu Province, IPHO Bldg., Sudlon, Lahug, Cebu City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Telephone Nos.: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032-2556405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Email 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cebu.province@deped.gov.ph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;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depedcebuprovince@yahoo.com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Website: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www.depedcebuprovince.com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209548</xdr:colOff>
      <xdr:row>0</xdr:row>
      <xdr:rowOff>107325</xdr:rowOff>
    </xdr:from>
    <xdr:to>
      <xdr:col>33</xdr:col>
      <xdr:colOff>23232</xdr:colOff>
      <xdr:row>7</xdr:row>
      <xdr:rowOff>123825</xdr:rowOff>
    </xdr:to>
    <xdr:grpSp>
      <xdr:nvGrpSpPr>
        <xdr:cNvPr id="2" name="Group 1"/>
        <xdr:cNvGrpSpPr/>
      </xdr:nvGrpSpPr>
      <xdr:grpSpPr>
        <a:xfrm>
          <a:off x="209548" y="107325"/>
          <a:ext cx="17298863" cy="1350000"/>
          <a:chOff x="0" y="-154633"/>
          <a:chExt cx="6448425" cy="1735783"/>
        </a:xfrm>
      </xdr:grpSpPr>
      <xdr:cxnSp macro="">
        <xdr:nvCxnSpPr>
          <xdr:cNvPr id="3" name="Straight Connector 2"/>
          <xdr:cNvCxnSpPr>
            <a:cxnSpLocks/>
          </xdr:cNvCxnSpPr>
        </xdr:nvCxnSpPr>
        <xdr:spPr>
          <a:xfrm>
            <a:off x="0" y="1581150"/>
            <a:ext cx="644842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88103" y="-154633"/>
            <a:ext cx="363116" cy="969338"/>
          </a:xfrm>
          <a:prstGeom prst="rect">
            <a:avLst/>
          </a:prstGeom>
          <a:noFill/>
        </xdr:spPr>
      </xdr:pic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1876425" y="781050"/>
            <a:ext cx="2667000" cy="7334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0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4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Department of Education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800" b="1">
                <a:effectLst/>
                <a:latin typeface="Trajan Pro"/>
                <a:ea typeface="Calibri" panose="020F0502020204030204" pitchFamily="34" charset="0"/>
                <a:cs typeface="Times New Roman" panose="02020603050405020304" pitchFamily="18" charset="0"/>
              </a:rPr>
              <a:t>Schools Division of CEBU PROVINCE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71996</xdr:colOff>
      <xdr:row>38</xdr:row>
      <xdr:rowOff>0</xdr:rowOff>
    </xdr:from>
    <xdr:to>
      <xdr:col>33</xdr:col>
      <xdr:colOff>0</xdr:colOff>
      <xdr:row>44</xdr:row>
      <xdr:rowOff>82761</xdr:rowOff>
    </xdr:to>
    <xdr:grpSp>
      <xdr:nvGrpSpPr>
        <xdr:cNvPr id="6" name="Group 5"/>
        <xdr:cNvGrpSpPr/>
      </xdr:nvGrpSpPr>
      <xdr:grpSpPr>
        <a:xfrm>
          <a:off x="71996" y="9756321"/>
          <a:ext cx="17413183" cy="1225761"/>
          <a:chOff x="0" y="0"/>
          <a:chExt cx="6252845" cy="888166"/>
        </a:xfrm>
      </xdr:grpSpPr>
      <xdr:cxnSp macro="">
        <xdr:nvCxnSpPr>
          <xdr:cNvPr id="7" name="Straight Connector 6"/>
          <xdr:cNvCxnSpPr>
            <a:cxnSpLocks/>
          </xdr:cNvCxnSpPr>
        </xdr:nvCxnSpPr>
        <xdr:spPr>
          <a:xfrm>
            <a:off x="0" y="0"/>
            <a:ext cx="625284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582" y="81325"/>
            <a:ext cx="512241" cy="772795"/>
          </a:xfrm>
          <a:prstGeom prst="rect">
            <a:avLst/>
          </a:prstGeom>
          <a:noFill/>
        </xdr:spPr>
      </xdr:pic>
      <xdr:sp macro="" textlink="">
        <xdr:nvSpPr>
          <xdr:cNvPr id="9" name="Text Box 2"/>
          <xdr:cNvSpPr txBox="1">
            <a:spLocks noChangeArrowheads="1"/>
          </xdr:cNvSpPr>
        </xdr:nvSpPr>
        <xdr:spPr bwMode="auto">
          <a:xfrm>
            <a:off x="635973" y="116641"/>
            <a:ext cx="4429125" cy="7715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DepEd Cebu Province, IPHO Bldg., Sudlon, Lahug, Cebu City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Telephone Nos.: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032-2556405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Email 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cebu.province@deped.gov.ph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;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depedcebuprovince@yahoo.com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Website: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www.depedcebuprovince.com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0</xdr:row>
      <xdr:rowOff>107325</xdr:rowOff>
    </xdr:from>
    <xdr:to>
      <xdr:col>33</xdr:col>
      <xdr:colOff>911086</xdr:colOff>
      <xdr:row>7</xdr:row>
      <xdr:rowOff>123825</xdr:rowOff>
    </xdr:to>
    <xdr:grpSp>
      <xdr:nvGrpSpPr>
        <xdr:cNvPr id="2" name="Group 1"/>
        <xdr:cNvGrpSpPr/>
      </xdr:nvGrpSpPr>
      <xdr:grpSpPr>
        <a:xfrm>
          <a:off x="209549" y="107325"/>
          <a:ext cx="16069444" cy="1350000"/>
          <a:chOff x="0" y="-154633"/>
          <a:chExt cx="6448425" cy="1735783"/>
        </a:xfrm>
      </xdr:grpSpPr>
      <xdr:cxnSp macro="">
        <xdr:nvCxnSpPr>
          <xdr:cNvPr id="3" name="Straight Connector 2"/>
          <xdr:cNvCxnSpPr>
            <a:cxnSpLocks/>
          </xdr:cNvCxnSpPr>
        </xdr:nvCxnSpPr>
        <xdr:spPr>
          <a:xfrm>
            <a:off x="0" y="1581150"/>
            <a:ext cx="644842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88103" y="-154633"/>
            <a:ext cx="363116" cy="969338"/>
          </a:xfrm>
          <a:prstGeom prst="rect">
            <a:avLst/>
          </a:prstGeom>
          <a:noFill/>
        </xdr:spPr>
      </xdr:pic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1876425" y="781050"/>
            <a:ext cx="2667000" cy="7334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0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4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Department of Education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800" b="1">
                <a:effectLst/>
                <a:latin typeface="Trajan Pro"/>
                <a:ea typeface="Calibri" panose="020F0502020204030204" pitchFamily="34" charset="0"/>
                <a:cs typeface="Times New Roman" panose="02020603050405020304" pitchFamily="18" charset="0"/>
              </a:rPr>
              <a:t>Schools Division of CEBU PROVINCE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34</xdr:row>
      <xdr:rowOff>69022</xdr:rowOff>
    </xdr:from>
    <xdr:to>
      <xdr:col>33</xdr:col>
      <xdr:colOff>331304</xdr:colOff>
      <xdr:row>40</xdr:row>
      <xdr:rowOff>66726</xdr:rowOff>
    </xdr:to>
    <xdr:grpSp>
      <xdr:nvGrpSpPr>
        <xdr:cNvPr id="6" name="Group 5"/>
        <xdr:cNvGrpSpPr/>
      </xdr:nvGrpSpPr>
      <xdr:grpSpPr>
        <a:xfrm>
          <a:off x="0" y="9049736"/>
          <a:ext cx="16156411" cy="1140704"/>
          <a:chOff x="0" y="0"/>
          <a:chExt cx="6252845" cy="855171"/>
        </a:xfrm>
      </xdr:grpSpPr>
      <xdr:cxnSp macro="">
        <xdr:nvCxnSpPr>
          <xdr:cNvPr id="7" name="Straight Connector 6"/>
          <xdr:cNvCxnSpPr>
            <a:cxnSpLocks/>
          </xdr:cNvCxnSpPr>
        </xdr:nvCxnSpPr>
        <xdr:spPr>
          <a:xfrm>
            <a:off x="0" y="0"/>
            <a:ext cx="625284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9896" y="34809"/>
            <a:ext cx="512241" cy="772795"/>
          </a:xfrm>
          <a:prstGeom prst="rect">
            <a:avLst/>
          </a:prstGeom>
          <a:noFill/>
        </xdr:spPr>
      </xdr:pic>
      <xdr:sp macro="" textlink="">
        <xdr:nvSpPr>
          <xdr:cNvPr id="9" name="Text Box 2"/>
          <xdr:cNvSpPr txBox="1">
            <a:spLocks noChangeArrowheads="1"/>
          </xdr:cNvSpPr>
        </xdr:nvSpPr>
        <xdr:spPr bwMode="auto">
          <a:xfrm>
            <a:off x="723297" y="83646"/>
            <a:ext cx="4429125" cy="7715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DepEd Cebu Province, IPHO Bldg., Sudlon, Lahug, Cebu City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Telephone Nos.: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032-2556405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Email 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cebu.province@deped.gov.ph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;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depedcebuprovince@yahoo.com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Website: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www.depedcebuprovince.com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9:AJ45"/>
  <sheetViews>
    <sheetView showGridLines="0" tabSelected="1" topLeftCell="A15" zoomScale="70" zoomScaleNormal="70" zoomScaleSheetLayoutView="42" workbookViewId="0">
      <selection activeCell="AF18" sqref="AF18"/>
    </sheetView>
  </sheetViews>
  <sheetFormatPr defaultRowHeight="15" x14ac:dyDescent="0.25"/>
  <cols>
    <col min="1" max="1" width="4.140625" customWidth="1"/>
    <col min="2" max="2" width="16.42578125" bestFit="1" customWidth="1"/>
    <col min="3" max="3" width="15.85546875" customWidth="1"/>
    <col min="4" max="4" width="4" customWidth="1"/>
    <col min="5" max="5" width="17.5703125" customWidth="1"/>
    <col min="6" max="6" width="12.5703125" customWidth="1"/>
    <col min="7" max="7" width="9.42578125" bestFit="1" customWidth="1"/>
    <col min="8" max="8" width="9.5703125" style="1" customWidth="1"/>
    <col min="9" max="22" width="5.7109375" customWidth="1"/>
    <col min="23" max="23" width="6.42578125" customWidth="1"/>
    <col min="24" max="24" width="8.42578125" bestFit="1" customWidth="1"/>
    <col min="25" max="25" width="6.140625" customWidth="1"/>
    <col min="26" max="27" width="5.7109375" customWidth="1"/>
    <col min="28" max="28" width="9.85546875" customWidth="1"/>
    <col min="29" max="29" width="7.7109375" style="2" customWidth="1"/>
    <col min="30" max="30" width="6.42578125" style="2" bestFit="1" customWidth="1"/>
    <col min="31" max="31" width="8.7109375" style="2" customWidth="1"/>
    <col min="32" max="32" width="12.140625" style="3" customWidth="1"/>
    <col min="33" max="33" width="9.140625" bestFit="1" customWidth="1"/>
    <col min="35" max="35" width="13.7109375" customWidth="1"/>
    <col min="36" max="36" width="9.28515625" customWidth="1"/>
  </cols>
  <sheetData>
    <row r="9" spans="1:36" s="18" customFormat="1" ht="19.5" x14ac:dyDescent="0.3">
      <c r="A9" s="97" t="s">
        <v>71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27"/>
      <c r="AI9" s="27"/>
      <c r="AJ9" s="27"/>
    </row>
    <row r="10" spans="1:36" s="18" customFormat="1" ht="19.5" x14ac:dyDescent="0.3">
      <c r="A10" s="97" t="s">
        <v>144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27"/>
      <c r="AI10" s="27"/>
      <c r="AJ10" s="27"/>
    </row>
    <row r="11" spans="1:36" s="18" customFormat="1" ht="19.5" x14ac:dyDescent="0.3">
      <c r="A11" s="97" t="s">
        <v>21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27"/>
      <c r="AI11" s="27"/>
      <c r="AJ11" s="27"/>
    </row>
    <row r="12" spans="1:36" s="18" customFormat="1" ht="19.5" x14ac:dyDescent="0.3">
      <c r="A12" s="97" t="s">
        <v>84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27"/>
      <c r="AI12" s="27"/>
      <c r="AJ12" s="27"/>
    </row>
    <row r="14" spans="1:36" s="11" customFormat="1" ht="75" customHeight="1" x14ac:dyDescent="0.25">
      <c r="A14" s="91" t="s">
        <v>0</v>
      </c>
      <c r="B14" s="91" t="s">
        <v>1</v>
      </c>
      <c r="C14" s="91"/>
      <c r="D14" s="91"/>
      <c r="E14" s="91" t="s">
        <v>2</v>
      </c>
      <c r="F14" s="91" t="s">
        <v>63</v>
      </c>
      <c r="G14" s="98" t="s">
        <v>32</v>
      </c>
      <c r="H14" s="91" t="s">
        <v>4</v>
      </c>
      <c r="I14" s="91" t="s">
        <v>5</v>
      </c>
      <c r="J14" s="91"/>
      <c r="K14" s="91"/>
      <c r="L14" s="91"/>
      <c r="M14" s="91"/>
      <c r="N14" s="91" t="s">
        <v>6</v>
      </c>
      <c r="O14" s="91"/>
      <c r="P14" s="91"/>
      <c r="Q14" s="91"/>
      <c r="R14" s="91"/>
      <c r="S14" s="91"/>
      <c r="T14" s="91" t="s">
        <v>66</v>
      </c>
      <c r="U14" s="91"/>
      <c r="V14" s="91"/>
      <c r="W14" s="63" t="s">
        <v>67</v>
      </c>
      <c r="X14" s="91" t="s">
        <v>68</v>
      </c>
      <c r="Y14" s="91"/>
      <c r="Z14" s="91" t="s">
        <v>69</v>
      </c>
      <c r="AA14" s="91"/>
      <c r="AB14" s="78" t="s">
        <v>70</v>
      </c>
      <c r="AC14" s="98" t="s">
        <v>59</v>
      </c>
      <c r="AD14" s="98" t="s">
        <v>31</v>
      </c>
      <c r="AE14" s="94" t="s">
        <v>81</v>
      </c>
      <c r="AF14" s="98" t="s">
        <v>60</v>
      </c>
      <c r="AG14" s="98" t="s">
        <v>22</v>
      </c>
    </row>
    <row r="15" spans="1:36" s="12" customFormat="1" x14ac:dyDescent="0.25">
      <c r="A15" s="91"/>
      <c r="B15" s="91"/>
      <c r="C15" s="91"/>
      <c r="D15" s="91"/>
      <c r="E15" s="91"/>
      <c r="F15" s="91"/>
      <c r="G15" s="99"/>
      <c r="H15" s="91"/>
      <c r="I15" s="92" t="s">
        <v>7</v>
      </c>
      <c r="J15" s="92"/>
      <c r="K15" s="92"/>
      <c r="L15" s="92"/>
      <c r="M15" s="92"/>
      <c r="N15" s="92" t="s">
        <v>8</v>
      </c>
      <c r="O15" s="92"/>
      <c r="P15" s="92"/>
      <c r="Q15" s="92"/>
      <c r="R15" s="92"/>
      <c r="S15" s="92"/>
      <c r="T15" s="92" t="s">
        <v>9</v>
      </c>
      <c r="U15" s="92"/>
      <c r="V15" s="92"/>
      <c r="W15" s="79" t="s">
        <v>8</v>
      </c>
      <c r="X15" s="92" t="s">
        <v>9</v>
      </c>
      <c r="Y15" s="92"/>
      <c r="Z15" s="92" t="s">
        <v>9</v>
      </c>
      <c r="AA15" s="92"/>
      <c r="AB15" s="79" t="s">
        <v>7</v>
      </c>
      <c r="AC15" s="99"/>
      <c r="AD15" s="99"/>
      <c r="AE15" s="95"/>
      <c r="AF15" s="99"/>
      <c r="AG15" s="99"/>
    </row>
    <row r="16" spans="1:36" s="11" customFormat="1" ht="105" x14ac:dyDescent="0.25">
      <c r="A16" s="91"/>
      <c r="B16" s="10" t="s">
        <v>10</v>
      </c>
      <c r="C16" s="10" t="s">
        <v>11</v>
      </c>
      <c r="D16" s="10" t="s">
        <v>12</v>
      </c>
      <c r="E16" s="91"/>
      <c r="F16" s="91"/>
      <c r="G16" s="100"/>
      <c r="H16" s="91"/>
      <c r="I16" s="63" t="s">
        <v>13</v>
      </c>
      <c r="J16" s="78" t="s">
        <v>14</v>
      </c>
      <c r="K16" s="63" t="s">
        <v>53</v>
      </c>
      <c r="L16" s="78" t="s">
        <v>14</v>
      </c>
      <c r="M16" s="78" t="s">
        <v>15</v>
      </c>
      <c r="N16" s="78" t="s">
        <v>16</v>
      </c>
      <c r="O16" s="78" t="s">
        <v>17</v>
      </c>
      <c r="P16" s="78" t="s">
        <v>65</v>
      </c>
      <c r="Q16" s="78" t="s">
        <v>64</v>
      </c>
      <c r="R16" s="78" t="s">
        <v>17</v>
      </c>
      <c r="S16" s="78" t="s">
        <v>15</v>
      </c>
      <c r="T16" s="78" t="s">
        <v>54</v>
      </c>
      <c r="U16" s="78" t="s">
        <v>55</v>
      </c>
      <c r="V16" s="78" t="s">
        <v>15</v>
      </c>
      <c r="W16" s="78" t="s">
        <v>56</v>
      </c>
      <c r="X16" s="78" t="s">
        <v>58</v>
      </c>
      <c r="Y16" s="78" t="s">
        <v>17</v>
      </c>
      <c r="Z16" s="78" t="s">
        <v>61</v>
      </c>
      <c r="AA16" s="78" t="s">
        <v>62</v>
      </c>
      <c r="AB16" s="78" t="s">
        <v>57</v>
      </c>
      <c r="AC16" s="100"/>
      <c r="AD16" s="100"/>
      <c r="AE16" s="96"/>
      <c r="AF16" s="100"/>
      <c r="AG16" s="100"/>
    </row>
    <row r="17" spans="1:33" s="1" customFormat="1" x14ac:dyDescent="0.25">
      <c r="A17" s="31">
        <v>1</v>
      </c>
      <c r="B17" s="33" t="s">
        <v>103</v>
      </c>
      <c r="C17" s="59" t="s">
        <v>113</v>
      </c>
      <c r="D17" s="36"/>
      <c r="E17" s="61" t="s">
        <v>128</v>
      </c>
      <c r="F17" s="62" t="s">
        <v>93</v>
      </c>
      <c r="G17" s="31" t="s">
        <v>95</v>
      </c>
      <c r="H17" s="41" t="s">
        <v>126</v>
      </c>
      <c r="I17" s="31">
        <v>1.84</v>
      </c>
      <c r="J17" s="43">
        <v>12</v>
      </c>
      <c r="K17" s="31" t="s">
        <v>135</v>
      </c>
      <c r="L17" s="43">
        <v>8</v>
      </c>
      <c r="M17" s="43">
        <f t="shared" ref="M17:M29" si="0">L17+J17</f>
        <v>20</v>
      </c>
      <c r="N17" s="31">
        <v>67</v>
      </c>
      <c r="O17" s="43">
        <v>15</v>
      </c>
      <c r="P17" s="41"/>
      <c r="Q17" s="43"/>
      <c r="R17" s="5"/>
      <c r="S17" s="43">
        <f>R17+P17+O17</f>
        <v>15</v>
      </c>
      <c r="T17" s="76" t="s">
        <v>140</v>
      </c>
      <c r="U17" s="31">
        <v>10</v>
      </c>
      <c r="V17" s="43">
        <f t="shared" ref="V17:V29" si="1">U17</f>
        <v>10</v>
      </c>
      <c r="W17" s="43">
        <v>14.3</v>
      </c>
      <c r="X17" s="66">
        <v>32.22</v>
      </c>
      <c r="Y17" s="46">
        <f t="shared" ref="Y17:Y29" si="2">X17*0.1</f>
        <v>3.222</v>
      </c>
      <c r="Z17" s="5"/>
      <c r="AA17" s="5"/>
      <c r="AB17" s="43">
        <v>20</v>
      </c>
      <c r="AC17" s="47">
        <f t="shared" ref="AC17:AC29" si="3">M17+S17+V17+W17+Y17+AA17+AB17</f>
        <v>82.521999999999991</v>
      </c>
      <c r="AD17" s="54">
        <f t="shared" ref="AD17:AD29" si="4">RANK(AC17,$AC$17:$AC$29,0)</f>
        <v>1</v>
      </c>
      <c r="AE17" s="5"/>
      <c r="AF17" s="53">
        <v>9306687142</v>
      </c>
      <c r="AG17" s="67" t="str">
        <f t="shared" ref="AG17:AG29" si="5">IF(AC17&gt;=70,"RQA","ept")</f>
        <v>RQA</v>
      </c>
    </row>
    <row r="18" spans="1:33" s="1" customFormat="1" ht="18" x14ac:dyDescent="0.25">
      <c r="A18" s="31">
        <v>2</v>
      </c>
      <c r="B18" s="33" t="s">
        <v>193</v>
      </c>
      <c r="C18" s="59" t="s">
        <v>213</v>
      </c>
      <c r="D18" s="36" t="s">
        <v>111</v>
      </c>
      <c r="E18" s="87" t="s">
        <v>212</v>
      </c>
      <c r="F18" s="39" t="s">
        <v>93</v>
      </c>
      <c r="G18" s="31" t="s">
        <v>95</v>
      </c>
      <c r="H18" s="41" t="s">
        <v>211</v>
      </c>
      <c r="I18" s="31">
        <v>1.85</v>
      </c>
      <c r="J18" s="43">
        <v>12</v>
      </c>
      <c r="K18" s="31" t="s">
        <v>134</v>
      </c>
      <c r="L18" s="43">
        <v>3</v>
      </c>
      <c r="M18" s="43">
        <f t="shared" si="0"/>
        <v>15</v>
      </c>
      <c r="N18" s="31">
        <v>100</v>
      </c>
      <c r="O18" s="43">
        <f>(N18-12)*(0.5)</f>
        <v>44</v>
      </c>
      <c r="P18" s="41"/>
      <c r="Q18" s="43">
        <v>1</v>
      </c>
      <c r="R18" s="5">
        <v>1</v>
      </c>
      <c r="S18" s="43">
        <v>15</v>
      </c>
      <c r="T18" s="49" t="s">
        <v>138</v>
      </c>
      <c r="U18" s="31">
        <v>10</v>
      </c>
      <c r="V18" s="43">
        <f t="shared" si="1"/>
        <v>10</v>
      </c>
      <c r="W18" s="43">
        <v>15</v>
      </c>
      <c r="X18" s="66">
        <v>54.44</v>
      </c>
      <c r="Y18" s="46">
        <f t="shared" si="2"/>
        <v>5.444</v>
      </c>
      <c r="Z18" s="5"/>
      <c r="AA18" s="5"/>
      <c r="AB18" s="43">
        <v>20</v>
      </c>
      <c r="AC18" s="47">
        <f t="shared" si="3"/>
        <v>80.444000000000003</v>
      </c>
      <c r="AD18" s="54">
        <f t="shared" si="4"/>
        <v>2</v>
      </c>
      <c r="AE18" s="5"/>
      <c r="AF18" s="53">
        <v>9087407015</v>
      </c>
      <c r="AG18" s="67" t="str">
        <f t="shared" si="5"/>
        <v>RQA</v>
      </c>
    </row>
    <row r="19" spans="1:33" s="1" customFormat="1" x14ac:dyDescent="0.25">
      <c r="A19" s="31">
        <v>3</v>
      </c>
      <c r="B19" s="32" t="s">
        <v>185</v>
      </c>
      <c r="C19" s="59" t="s">
        <v>184</v>
      </c>
      <c r="D19" s="31" t="s">
        <v>115</v>
      </c>
      <c r="E19" s="37" t="s">
        <v>183</v>
      </c>
      <c r="F19" s="38" t="s">
        <v>92</v>
      </c>
      <c r="G19" s="31" t="s">
        <v>95</v>
      </c>
      <c r="H19" s="41" t="s">
        <v>125</v>
      </c>
      <c r="I19" s="31">
        <v>1.77</v>
      </c>
      <c r="J19" s="43">
        <v>11</v>
      </c>
      <c r="K19" s="31" t="s">
        <v>134</v>
      </c>
      <c r="L19" s="43">
        <v>3</v>
      </c>
      <c r="M19" s="43">
        <f t="shared" si="0"/>
        <v>14</v>
      </c>
      <c r="N19" s="31">
        <v>77</v>
      </c>
      <c r="O19" s="43">
        <v>15</v>
      </c>
      <c r="P19" s="41"/>
      <c r="Q19" s="43"/>
      <c r="R19" s="5"/>
      <c r="S19" s="43">
        <f t="shared" ref="S19:S29" si="6">R19+P19+O19</f>
        <v>15</v>
      </c>
      <c r="T19" s="41"/>
      <c r="U19" s="31">
        <v>10</v>
      </c>
      <c r="V19" s="43">
        <f t="shared" si="1"/>
        <v>10</v>
      </c>
      <c r="W19" s="43">
        <v>15</v>
      </c>
      <c r="X19" s="66">
        <v>54.44</v>
      </c>
      <c r="Y19" s="46">
        <f t="shared" si="2"/>
        <v>5.444</v>
      </c>
      <c r="Z19" s="5"/>
      <c r="AA19" s="5"/>
      <c r="AB19" s="43">
        <v>20</v>
      </c>
      <c r="AC19" s="47">
        <f t="shared" si="3"/>
        <v>79.444000000000003</v>
      </c>
      <c r="AD19" s="54">
        <f t="shared" si="4"/>
        <v>3</v>
      </c>
      <c r="AE19" s="5"/>
      <c r="AF19" s="52">
        <v>9293939524</v>
      </c>
      <c r="AG19" s="67" t="str">
        <f t="shared" si="5"/>
        <v>RQA</v>
      </c>
    </row>
    <row r="20" spans="1:33" s="1" customFormat="1" ht="18" x14ac:dyDescent="0.25">
      <c r="A20" s="31">
        <v>4</v>
      </c>
      <c r="B20" s="56" t="s">
        <v>107</v>
      </c>
      <c r="C20" s="59" t="s">
        <v>121</v>
      </c>
      <c r="D20" s="36" t="s">
        <v>122</v>
      </c>
      <c r="E20" s="37" t="s">
        <v>131</v>
      </c>
      <c r="F20" s="38" t="s">
        <v>124</v>
      </c>
      <c r="G20" s="31" t="s">
        <v>95</v>
      </c>
      <c r="H20" s="37" t="s">
        <v>132</v>
      </c>
      <c r="I20" s="31">
        <v>1.93</v>
      </c>
      <c r="J20" s="43">
        <v>11</v>
      </c>
      <c r="K20" s="31" t="s">
        <v>136</v>
      </c>
      <c r="L20" s="43">
        <v>2</v>
      </c>
      <c r="M20" s="43">
        <f t="shared" si="0"/>
        <v>13</v>
      </c>
      <c r="N20" s="31">
        <v>80</v>
      </c>
      <c r="O20" s="43">
        <v>15</v>
      </c>
      <c r="P20" s="41"/>
      <c r="Q20" s="43"/>
      <c r="R20" s="5"/>
      <c r="S20" s="43">
        <f t="shared" si="6"/>
        <v>15</v>
      </c>
      <c r="T20" s="45" t="s">
        <v>138</v>
      </c>
      <c r="U20" s="31">
        <v>10</v>
      </c>
      <c r="V20" s="43">
        <f t="shared" si="1"/>
        <v>10</v>
      </c>
      <c r="W20" s="43">
        <v>15</v>
      </c>
      <c r="X20" s="66">
        <v>64.44</v>
      </c>
      <c r="Y20" s="46">
        <f t="shared" si="2"/>
        <v>6.444</v>
      </c>
      <c r="Z20" s="5"/>
      <c r="AA20" s="5"/>
      <c r="AB20" s="43">
        <v>20</v>
      </c>
      <c r="AC20" s="47">
        <f t="shared" si="3"/>
        <v>79.444000000000003</v>
      </c>
      <c r="AD20" s="54">
        <f t="shared" si="4"/>
        <v>3</v>
      </c>
      <c r="AE20" s="5"/>
      <c r="AF20" s="52">
        <v>9151964684</v>
      </c>
      <c r="AG20" s="67" t="str">
        <f t="shared" si="5"/>
        <v>RQA</v>
      </c>
    </row>
    <row r="21" spans="1:33" s="1" customFormat="1" x14ac:dyDescent="0.25">
      <c r="A21" s="31">
        <v>5</v>
      </c>
      <c r="B21" s="55" t="s">
        <v>101</v>
      </c>
      <c r="C21" s="57" t="s">
        <v>109</v>
      </c>
      <c r="D21" s="36" t="s">
        <v>110</v>
      </c>
      <c r="E21" s="37" t="s">
        <v>123</v>
      </c>
      <c r="F21" s="38" t="s">
        <v>124</v>
      </c>
      <c r="G21" s="31" t="s">
        <v>95</v>
      </c>
      <c r="H21" s="41" t="s">
        <v>126</v>
      </c>
      <c r="I21" s="31">
        <v>1.86</v>
      </c>
      <c r="J21" s="43">
        <v>11</v>
      </c>
      <c r="K21" s="31" t="s">
        <v>133</v>
      </c>
      <c r="L21" s="43">
        <v>2</v>
      </c>
      <c r="M21" s="43">
        <f t="shared" si="0"/>
        <v>13</v>
      </c>
      <c r="N21" s="31">
        <v>61</v>
      </c>
      <c r="O21" s="43">
        <v>15</v>
      </c>
      <c r="P21" s="41"/>
      <c r="Q21" s="43"/>
      <c r="R21" s="5"/>
      <c r="S21" s="43">
        <f t="shared" si="6"/>
        <v>15</v>
      </c>
      <c r="T21" s="49" t="s">
        <v>98</v>
      </c>
      <c r="U21" s="31">
        <v>10</v>
      </c>
      <c r="V21" s="43">
        <f t="shared" si="1"/>
        <v>10</v>
      </c>
      <c r="W21" s="43">
        <v>15</v>
      </c>
      <c r="X21" s="66">
        <v>51.11</v>
      </c>
      <c r="Y21" s="46">
        <f t="shared" si="2"/>
        <v>5.1110000000000007</v>
      </c>
      <c r="Z21" s="5"/>
      <c r="AA21" s="5"/>
      <c r="AB21" s="43">
        <v>20</v>
      </c>
      <c r="AC21" s="47">
        <f t="shared" si="3"/>
        <v>78.111000000000004</v>
      </c>
      <c r="AD21" s="54">
        <f t="shared" si="4"/>
        <v>5</v>
      </c>
      <c r="AE21" s="5"/>
      <c r="AF21" s="52">
        <v>9569016903</v>
      </c>
      <c r="AG21" s="67" t="str">
        <f t="shared" si="5"/>
        <v>RQA</v>
      </c>
    </row>
    <row r="22" spans="1:33" s="1" customFormat="1" x14ac:dyDescent="0.25">
      <c r="A22" s="31">
        <v>6</v>
      </c>
      <c r="B22" s="56" t="s">
        <v>177</v>
      </c>
      <c r="C22" s="59" t="s">
        <v>176</v>
      </c>
      <c r="D22" s="36" t="s">
        <v>175</v>
      </c>
      <c r="E22" s="38" t="s">
        <v>174</v>
      </c>
      <c r="F22" s="41" t="s">
        <v>173</v>
      </c>
      <c r="G22" s="31" t="s">
        <v>95</v>
      </c>
      <c r="H22" s="81" t="s">
        <v>172</v>
      </c>
      <c r="I22" s="31">
        <v>1.75</v>
      </c>
      <c r="J22" s="43">
        <v>11</v>
      </c>
      <c r="K22" s="31"/>
      <c r="L22" s="43"/>
      <c r="M22" s="43">
        <f t="shared" si="0"/>
        <v>11</v>
      </c>
      <c r="N22" s="31">
        <v>103</v>
      </c>
      <c r="O22" s="43">
        <v>15</v>
      </c>
      <c r="P22" s="41"/>
      <c r="Q22" s="43"/>
      <c r="R22" s="5"/>
      <c r="S22" s="43">
        <f t="shared" si="6"/>
        <v>15</v>
      </c>
      <c r="T22" s="38" t="s">
        <v>171</v>
      </c>
      <c r="U22" s="31">
        <v>10</v>
      </c>
      <c r="V22" s="43">
        <f t="shared" si="1"/>
        <v>10</v>
      </c>
      <c r="W22" s="43">
        <v>15</v>
      </c>
      <c r="X22" s="66">
        <v>70</v>
      </c>
      <c r="Y22" s="46">
        <f t="shared" si="2"/>
        <v>7</v>
      </c>
      <c r="Z22" s="5"/>
      <c r="AA22" s="5"/>
      <c r="AB22" s="43">
        <v>20</v>
      </c>
      <c r="AC22" s="47">
        <f t="shared" si="3"/>
        <v>78</v>
      </c>
      <c r="AD22" s="54">
        <f t="shared" si="4"/>
        <v>6</v>
      </c>
      <c r="AE22" s="5"/>
      <c r="AF22" s="52">
        <v>9122149839</v>
      </c>
      <c r="AG22" s="67" t="str">
        <f t="shared" si="5"/>
        <v>RQA</v>
      </c>
    </row>
    <row r="23" spans="1:33" s="1" customFormat="1" x14ac:dyDescent="0.25">
      <c r="A23" s="31">
        <v>7</v>
      </c>
      <c r="B23" s="55" t="s">
        <v>169</v>
      </c>
      <c r="C23" s="60" t="s">
        <v>116</v>
      </c>
      <c r="D23" s="36" t="s">
        <v>117</v>
      </c>
      <c r="E23" s="37" t="s">
        <v>123</v>
      </c>
      <c r="F23" s="38" t="s">
        <v>124</v>
      </c>
      <c r="G23" s="31" t="s">
        <v>95</v>
      </c>
      <c r="H23" s="41" t="s">
        <v>125</v>
      </c>
      <c r="I23" s="31">
        <v>1.85</v>
      </c>
      <c r="J23" s="43">
        <v>11</v>
      </c>
      <c r="K23" s="31"/>
      <c r="L23" s="43"/>
      <c r="M23" s="43">
        <f t="shared" si="0"/>
        <v>11</v>
      </c>
      <c r="N23" s="31">
        <v>43</v>
      </c>
      <c r="O23" s="43">
        <v>15</v>
      </c>
      <c r="P23" s="41"/>
      <c r="Q23" s="43"/>
      <c r="R23" s="5"/>
      <c r="S23" s="43">
        <f t="shared" si="6"/>
        <v>15</v>
      </c>
      <c r="T23" s="65" t="s">
        <v>141</v>
      </c>
      <c r="U23" s="31">
        <v>10</v>
      </c>
      <c r="V23" s="43">
        <f t="shared" si="1"/>
        <v>10</v>
      </c>
      <c r="W23" s="43">
        <v>15</v>
      </c>
      <c r="X23" s="66">
        <v>57.78</v>
      </c>
      <c r="Y23" s="46">
        <f t="shared" si="2"/>
        <v>5.7780000000000005</v>
      </c>
      <c r="Z23" s="5"/>
      <c r="AA23" s="5"/>
      <c r="AB23" s="43">
        <v>20</v>
      </c>
      <c r="AC23" s="47">
        <f t="shared" si="3"/>
        <v>76.777999999999992</v>
      </c>
      <c r="AD23" s="54">
        <f t="shared" si="4"/>
        <v>7</v>
      </c>
      <c r="AE23" s="5"/>
      <c r="AF23" s="52">
        <v>9359821134</v>
      </c>
      <c r="AG23" s="67" t="str">
        <f t="shared" si="5"/>
        <v>RQA</v>
      </c>
    </row>
    <row r="24" spans="1:33" s="1" customFormat="1" ht="22.5" x14ac:dyDescent="0.25">
      <c r="A24" s="31">
        <v>8</v>
      </c>
      <c r="B24" s="33" t="s">
        <v>193</v>
      </c>
      <c r="C24" s="48" t="s">
        <v>192</v>
      </c>
      <c r="D24" s="31" t="s">
        <v>87</v>
      </c>
      <c r="E24" s="41" t="s">
        <v>191</v>
      </c>
      <c r="F24" s="38" t="s">
        <v>92</v>
      </c>
      <c r="G24" s="31" t="s">
        <v>95</v>
      </c>
      <c r="H24" s="81" t="s">
        <v>172</v>
      </c>
      <c r="I24" s="31">
        <v>1.91</v>
      </c>
      <c r="J24" s="43">
        <v>11</v>
      </c>
      <c r="K24" s="31" t="s">
        <v>134</v>
      </c>
      <c r="L24" s="43">
        <v>3</v>
      </c>
      <c r="M24" s="43">
        <f t="shared" si="0"/>
        <v>14</v>
      </c>
      <c r="N24" s="31">
        <v>53</v>
      </c>
      <c r="O24" s="43">
        <v>15</v>
      </c>
      <c r="P24" s="41"/>
      <c r="Q24" s="44"/>
      <c r="R24" s="5"/>
      <c r="S24" s="43">
        <f t="shared" si="6"/>
        <v>15</v>
      </c>
      <c r="T24" s="49"/>
      <c r="U24" s="31">
        <v>5</v>
      </c>
      <c r="V24" s="43">
        <f t="shared" si="1"/>
        <v>5</v>
      </c>
      <c r="W24" s="43">
        <v>15</v>
      </c>
      <c r="X24" s="66">
        <v>76.67</v>
      </c>
      <c r="Y24" s="46">
        <f t="shared" si="2"/>
        <v>7.6670000000000007</v>
      </c>
      <c r="Z24" s="5"/>
      <c r="AA24" s="5"/>
      <c r="AB24" s="43">
        <v>20</v>
      </c>
      <c r="AC24" s="47">
        <f t="shared" si="3"/>
        <v>76.667000000000002</v>
      </c>
      <c r="AD24" s="54">
        <f t="shared" si="4"/>
        <v>8</v>
      </c>
      <c r="AE24" s="5"/>
      <c r="AF24" s="52">
        <v>9277460325</v>
      </c>
      <c r="AG24" s="67" t="str">
        <f t="shared" si="5"/>
        <v>RQA</v>
      </c>
    </row>
    <row r="25" spans="1:33" s="1" customFormat="1" x14ac:dyDescent="0.25">
      <c r="A25" s="31">
        <v>9</v>
      </c>
      <c r="B25" s="33" t="s">
        <v>105</v>
      </c>
      <c r="C25" s="59" t="s">
        <v>118</v>
      </c>
      <c r="D25" s="36"/>
      <c r="E25" s="37" t="s">
        <v>127</v>
      </c>
      <c r="F25" s="39" t="s">
        <v>93</v>
      </c>
      <c r="G25" s="31" t="s">
        <v>95</v>
      </c>
      <c r="H25" s="41" t="s">
        <v>126</v>
      </c>
      <c r="I25" s="31">
        <v>1.4</v>
      </c>
      <c r="J25" s="43">
        <v>14</v>
      </c>
      <c r="K25" s="31"/>
      <c r="L25" s="43"/>
      <c r="M25" s="43">
        <f t="shared" si="0"/>
        <v>14</v>
      </c>
      <c r="N25" s="31">
        <v>32</v>
      </c>
      <c r="O25" s="43">
        <f>(N25-12)*(0.5)</f>
        <v>10</v>
      </c>
      <c r="P25" s="41"/>
      <c r="Q25" s="43"/>
      <c r="R25" s="5"/>
      <c r="S25" s="43">
        <f t="shared" si="6"/>
        <v>10</v>
      </c>
      <c r="T25" s="45" t="s">
        <v>142</v>
      </c>
      <c r="U25" s="31">
        <v>10</v>
      </c>
      <c r="V25" s="43">
        <f t="shared" si="1"/>
        <v>10</v>
      </c>
      <c r="W25" s="77">
        <v>15</v>
      </c>
      <c r="X25" s="66">
        <v>55.56</v>
      </c>
      <c r="Y25" s="46">
        <f t="shared" si="2"/>
        <v>5.5560000000000009</v>
      </c>
      <c r="Z25" s="5"/>
      <c r="AA25" s="5"/>
      <c r="AB25" s="43">
        <v>20</v>
      </c>
      <c r="AC25" s="47">
        <f t="shared" si="3"/>
        <v>74.555999999999997</v>
      </c>
      <c r="AD25" s="54">
        <f t="shared" si="4"/>
        <v>9</v>
      </c>
      <c r="AE25" s="5"/>
      <c r="AF25" s="53">
        <v>9219216074</v>
      </c>
      <c r="AG25" s="67" t="str">
        <f t="shared" si="5"/>
        <v>RQA</v>
      </c>
    </row>
    <row r="26" spans="1:33" s="1" customFormat="1" ht="27" x14ac:dyDescent="0.25">
      <c r="A26" s="31">
        <v>10</v>
      </c>
      <c r="B26" s="56" t="s">
        <v>104</v>
      </c>
      <c r="C26" s="59" t="s">
        <v>114</v>
      </c>
      <c r="D26" s="36"/>
      <c r="E26" s="37" t="s">
        <v>129</v>
      </c>
      <c r="F26" s="38" t="s">
        <v>92</v>
      </c>
      <c r="G26" s="31" t="s">
        <v>95</v>
      </c>
      <c r="H26" s="41" t="s">
        <v>125</v>
      </c>
      <c r="I26" s="31">
        <v>1.55</v>
      </c>
      <c r="J26" s="43">
        <v>12</v>
      </c>
      <c r="K26" s="31">
        <v>24</v>
      </c>
      <c r="L26" s="43">
        <v>2</v>
      </c>
      <c r="M26" s="43">
        <f t="shared" si="0"/>
        <v>14</v>
      </c>
      <c r="N26" s="31">
        <v>24</v>
      </c>
      <c r="O26" s="43">
        <v>12</v>
      </c>
      <c r="P26" s="41"/>
      <c r="Q26" s="43"/>
      <c r="R26" s="5"/>
      <c r="S26" s="43">
        <f t="shared" si="6"/>
        <v>12</v>
      </c>
      <c r="T26" s="45"/>
      <c r="U26" s="31">
        <v>5</v>
      </c>
      <c r="V26" s="43">
        <f t="shared" si="1"/>
        <v>5</v>
      </c>
      <c r="W26" s="43">
        <v>15</v>
      </c>
      <c r="X26" s="66">
        <v>63.33</v>
      </c>
      <c r="Y26" s="46">
        <f t="shared" si="2"/>
        <v>6.3330000000000002</v>
      </c>
      <c r="Z26" s="5"/>
      <c r="AA26" s="5"/>
      <c r="AB26" s="43">
        <v>20</v>
      </c>
      <c r="AC26" s="47">
        <f t="shared" si="3"/>
        <v>72.332999999999998</v>
      </c>
      <c r="AD26" s="54">
        <f t="shared" si="4"/>
        <v>10</v>
      </c>
      <c r="AE26" s="5"/>
      <c r="AF26" s="52">
        <v>9956155388</v>
      </c>
      <c r="AG26" s="67" t="str">
        <f t="shared" si="5"/>
        <v>RQA</v>
      </c>
    </row>
    <row r="27" spans="1:33" s="1" customFormat="1" x14ac:dyDescent="0.25">
      <c r="A27" s="31">
        <v>11</v>
      </c>
      <c r="B27" s="33" t="s">
        <v>102</v>
      </c>
      <c r="C27" s="59" t="s">
        <v>112</v>
      </c>
      <c r="D27" s="36" t="s">
        <v>111</v>
      </c>
      <c r="E27" s="37" t="s">
        <v>127</v>
      </c>
      <c r="F27" s="39" t="s">
        <v>93</v>
      </c>
      <c r="G27" s="31" t="s">
        <v>95</v>
      </c>
      <c r="H27" s="41" t="s">
        <v>126</v>
      </c>
      <c r="I27" s="31">
        <v>1.7</v>
      </c>
      <c r="J27" s="43">
        <v>11</v>
      </c>
      <c r="K27" s="31">
        <v>26</v>
      </c>
      <c r="L27" s="43">
        <v>2</v>
      </c>
      <c r="M27" s="43">
        <f t="shared" si="0"/>
        <v>13</v>
      </c>
      <c r="N27" s="31">
        <v>28</v>
      </c>
      <c r="O27" s="43">
        <f>(N27-12)*(0.5)</f>
        <v>8</v>
      </c>
      <c r="P27" s="41"/>
      <c r="Q27" s="43"/>
      <c r="R27" s="5"/>
      <c r="S27" s="43">
        <f t="shared" si="6"/>
        <v>8</v>
      </c>
      <c r="T27" s="86" t="s">
        <v>139</v>
      </c>
      <c r="U27" s="31">
        <v>10</v>
      </c>
      <c r="V27" s="43">
        <f t="shared" si="1"/>
        <v>10</v>
      </c>
      <c r="W27" s="43">
        <v>14.6</v>
      </c>
      <c r="X27" s="66">
        <v>64.44</v>
      </c>
      <c r="Y27" s="46">
        <f t="shared" si="2"/>
        <v>6.444</v>
      </c>
      <c r="Z27" s="5"/>
      <c r="AA27" s="5"/>
      <c r="AB27" s="43">
        <v>20</v>
      </c>
      <c r="AC27" s="47">
        <f t="shared" si="3"/>
        <v>72.044000000000011</v>
      </c>
      <c r="AD27" s="54">
        <f t="shared" si="4"/>
        <v>11</v>
      </c>
      <c r="AE27" s="5"/>
      <c r="AF27" s="53">
        <v>9171337978</v>
      </c>
      <c r="AG27" s="67" t="str">
        <f t="shared" si="5"/>
        <v>RQA</v>
      </c>
    </row>
    <row r="28" spans="1:33" s="1" customFormat="1" ht="18" x14ac:dyDescent="0.25">
      <c r="A28" s="31">
        <v>12</v>
      </c>
      <c r="B28" s="55" t="s">
        <v>100</v>
      </c>
      <c r="C28" s="57" t="s">
        <v>108</v>
      </c>
      <c r="D28" s="36" t="s">
        <v>86</v>
      </c>
      <c r="E28" s="37" t="s">
        <v>123</v>
      </c>
      <c r="F28" s="38" t="s">
        <v>124</v>
      </c>
      <c r="G28" s="31" t="s">
        <v>95</v>
      </c>
      <c r="H28" s="41" t="s">
        <v>125</v>
      </c>
      <c r="I28" s="31">
        <v>1.7</v>
      </c>
      <c r="J28" s="43">
        <v>11</v>
      </c>
      <c r="K28" s="31"/>
      <c r="L28" s="43"/>
      <c r="M28" s="43">
        <f t="shared" si="0"/>
        <v>11</v>
      </c>
      <c r="N28" s="31">
        <v>30</v>
      </c>
      <c r="O28" s="43">
        <f>(N28-12)*(0.5)</f>
        <v>9</v>
      </c>
      <c r="P28" s="41"/>
      <c r="Q28" s="43"/>
      <c r="R28" s="5"/>
      <c r="S28" s="43">
        <f t="shared" si="6"/>
        <v>9</v>
      </c>
      <c r="T28" s="86" t="s">
        <v>137</v>
      </c>
      <c r="U28" s="31">
        <v>10</v>
      </c>
      <c r="V28" s="43">
        <f t="shared" si="1"/>
        <v>10</v>
      </c>
      <c r="W28" s="43">
        <v>15</v>
      </c>
      <c r="X28" s="66">
        <v>58.89</v>
      </c>
      <c r="Y28" s="46">
        <f t="shared" si="2"/>
        <v>5.8890000000000002</v>
      </c>
      <c r="Z28" s="5"/>
      <c r="AA28" s="5"/>
      <c r="AB28" s="43">
        <v>20</v>
      </c>
      <c r="AC28" s="47">
        <f t="shared" si="3"/>
        <v>70.88900000000001</v>
      </c>
      <c r="AD28" s="54">
        <f t="shared" si="4"/>
        <v>12</v>
      </c>
      <c r="AE28" s="5"/>
      <c r="AF28" s="52">
        <v>9229062517</v>
      </c>
      <c r="AG28" s="67" t="str">
        <f t="shared" si="5"/>
        <v>RQA</v>
      </c>
    </row>
    <row r="29" spans="1:33" s="1" customFormat="1" x14ac:dyDescent="0.25">
      <c r="A29" s="31">
        <v>13</v>
      </c>
      <c r="B29" s="33" t="s">
        <v>106</v>
      </c>
      <c r="C29" s="59" t="s">
        <v>120</v>
      </c>
      <c r="D29" s="36" t="s">
        <v>91</v>
      </c>
      <c r="E29" s="51" t="s">
        <v>130</v>
      </c>
      <c r="F29" s="41" t="s">
        <v>93</v>
      </c>
      <c r="G29" s="31" t="s">
        <v>95</v>
      </c>
      <c r="H29" s="41" t="s">
        <v>125</v>
      </c>
      <c r="I29" s="31">
        <v>1.92</v>
      </c>
      <c r="J29" s="43">
        <v>11</v>
      </c>
      <c r="K29" s="31" t="s">
        <v>134</v>
      </c>
      <c r="L29" s="43">
        <v>3</v>
      </c>
      <c r="M29" s="43">
        <f t="shared" si="0"/>
        <v>14</v>
      </c>
      <c r="N29" s="31">
        <v>24</v>
      </c>
      <c r="O29" s="43">
        <f>(N29-12)*0.5</f>
        <v>6</v>
      </c>
      <c r="P29" s="41"/>
      <c r="Q29" s="43"/>
      <c r="R29" s="5"/>
      <c r="S29" s="43">
        <f t="shared" si="6"/>
        <v>6</v>
      </c>
      <c r="T29" s="45" t="s">
        <v>143</v>
      </c>
      <c r="U29" s="43">
        <v>10</v>
      </c>
      <c r="V29" s="43">
        <f t="shared" si="1"/>
        <v>10</v>
      </c>
      <c r="W29" s="43">
        <v>15</v>
      </c>
      <c r="X29" s="66">
        <v>57.78</v>
      </c>
      <c r="Y29" s="46">
        <f t="shared" si="2"/>
        <v>5.7780000000000005</v>
      </c>
      <c r="Z29" s="5"/>
      <c r="AA29" s="5"/>
      <c r="AB29" s="43">
        <v>20</v>
      </c>
      <c r="AC29" s="47">
        <f t="shared" si="3"/>
        <v>70.777999999999992</v>
      </c>
      <c r="AD29" s="54">
        <f t="shared" si="4"/>
        <v>13</v>
      </c>
      <c r="AE29" s="5"/>
      <c r="AF29" s="52">
        <v>9208663975</v>
      </c>
      <c r="AG29" s="67" t="str">
        <f t="shared" si="5"/>
        <v>RQA</v>
      </c>
    </row>
    <row r="31" spans="1:33" x14ac:dyDescent="0.25">
      <c r="A31" t="s">
        <v>20</v>
      </c>
    </row>
    <row r="32" spans="1:33" x14ac:dyDescent="0.25">
      <c r="B32" s="8"/>
      <c r="C32" s="8"/>
      <c r="D32" s="8"/>
      <c r="E32" s="8"/>
      <c r="F32" s="8"/>
      <c r="G32" s="8"/>
      <c r="H32" s="9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31" ht="19.5" x14ac:dyDescent="0.3">
      <c r="C33" s="16"/>
      <c r="D33" s="101" t="s">
        <v>74</v>
      </c>
      <c r="E33" s="101"/>
      <c r="F33" s="101"/>
      <c r="G33" s="101"/>
      <c r="H33" s="16"/>
      <c r="J33" s="1"/>
      <c r="N33" s="101" t="s">
        <v>75</v>
      </c>
      <c r="O33" s="101"/>
      <c r="P33" s="101"/>
      <c r="Q33" s="101"/>
      <c r="R33" s="101"/>
      <c r="S33" s="101"/>
      <c r="Y33" s="101" t="s">
        <v>77</v>
      </c>
      <c r="Z33" s="101"/>
      <c r="AA33" s="101"/>
      <c r="AB33" s="101"/>
      <c r="AC33" s="101"/>
      <c r="AD33" s="101"/>
      <c r="AE33" s="28"/>
    </row>
    <row r="34" spans="1:31" ht="19.5" x14ac:dyDescent="0.3">
      <c r="D34" s="93" t="s">
        <v>25</v>
      </c>
      <c r="E34" s="93"/>
      <c r="F34" s="93"/>
      <c r="G34" s="93"/>
      <c r="H34" s="17"/>
      <c r="J34" s="1"/>
      <c r="N34" s="93" t="s">
        <v>51</v>
      </c>
      <c r="O34" s="93"/>
      <c r="P34" s="93"/>
      <c r="Q34" s="93"/>
      <c r="R34" s="93"/>
      <c r="S34" s="93"/>
      <c r="Y34" s="93" t="s">
        <v>36</v>
      </c>
      <c r="Z34" s="93"/>
      <c r="AA34" s="93"/>
      <c r="AB34" s="93"/>
      <c r="AC34" s="93"/>
      <c r="AD34" s="93"/>
      <c r="AE34" s="29"/>
    </row>
    <row r="37" spans="1:31" ht="19.5" x14ac:dyDescent="0.3">
      <c r="B37" s="14"/>
      <c r="C37" s="14"/>
      <c r="D37" s="101" t="s">
        <v>29</v>
      </c>
      <c r="E37" s="101"/>
      <c r="F37" s="101"/>
      <c r="G37" s="101"/>
      <c r="H37" s="16"/>
      <c r="J37" s="1"/>
      <c r="N37" s="101" t="s">
        <v>27</v>
      </c>
      <c r="O37" s="101"/>
      <c r="P37" s="101"/>
      <c r="Q37" s="101"/>
      <c r="R37" s="101"/>
      <c r="S37" s="101"/>
      <c r="Y37" s="101" t="s">
        <v>37</v>
      </c>
      <c r="Z37" s="101"/>
      <c r="AA37" s="101"/>
      <c r="AB37" s="101"/>
      <c r="AC37" s="101"/>
      <c r="AD37" s="101"/>
      <c r="AE37" s="101"/>
    </row>
    <row r="38" spans="1:31" ht="19.5" x14ac:dyDescent="0.3">
      <c r="D38" s="93" t="s">
        <v>36</v>
      </c>
      <c r="E38" s="93"/>
      <c r="F38" s="93"/>
      <c r="G38" s="93"/>
      <c r="H38" s="17"/>
      <c r="J38" s="1"/>
      <c r="N38" s="93" t="s">
        <v>83</v>
      </c>
      <c r="O38" s="93"/>
      <c r="P38" s="93"/>
      <c r="Q38" s="93"/>
      <c r="R38" s="93"/>
      <c r="S38" s="93"/>
      <c r="Y38" s="93" t="s">
        <v>82</v>
      </c>
      <c r="Z38" s="93"/>
      <c r="AA38" s="93"/>
      <c r="AB38" s="93"/>
      <c r="AC38" s="93"/>
      <c r="AD38" s="93"/>
      <c r="AE38" s="93"/>
    </row>
    <row r="40" spans="1:31" x14ac:dyDescent="0.25">
      <c r="B40" s="13"/>
      <c r="M40" s="7"/>
      <c r="O40" s="22" t="s">
        <v>73</v>
      </c>
      <c r="P40" s="6"/>
      <c r="Q40" s="6"/>
      <c r="R40" s="6"/>
      <c r="S40" s="6"/>
      <c r="V40" s="13"/>
      <c r="W40" s="13"/>
      <c r="X40" s="13"/>
      <c r="Y40" s="13"/>
      <c r="Z40" s="13"/>
    </row>
    <row r="41" spans="1:31" x14ac:dyDescent="0.25">
      <c r="B41" s="8"/>
      <c r="N41" s="1"/>
      <c r="P41" s="8"/>
      <c r="R41" s="8"/>
      <c r="S41" s="8"/>
      <c r="Z41" s="8"/>
      <c r="AA41" s="8"/>
      <c r="AB41" s="8"/>
    </row>
    <row r="42" spans="1:31" ht="19.5" x14ac:dyDescent="0.3">
      <c r="M42" s="101" t="s">
        <v>76</v>
      </c>
      <c r="N42" s="101"/>
      <c r="O42" s="101"/>
      <c r="P42" s="101"/>
      <c r="Q42" s="101"/>
      <c r="R42" s="101"/>
      <c r="S42" s="101"/>
      <c r="T42" s="101"/>
    </row>
    <row r="43" spans="1:31" ht="19.5" x14ac:dyDescent="0.3">
      <c r="M43" s="93" t="s">
        <v>24</v>
      </c>
      <c r="N43" s="93"/>
      <c r="O43" s="93"/>
      <c r="P43" s="93"/>
      <c r="Q43" s="93"/>
      <c r="R43" s="93"/>
      <c r="S43" s="93"/>
      <c r="T43" s="93"/>
    </row>
    <row r="44" spans="1:31" ht="19.5" x14ac:dyDescent="0.3">
      <c r="A44" t="s">
        <v>23</v>
      </c>
      <c r="E44" s="9"/>
      <c r="K44" s="1"/>
      <c r="L44" s="21"/>
      <c r="M44" s="21"/>
      <c r="N44" s="21"/>
      <c r="O44" s="21"/>
      <c r="P44" s="21"/>
    </row>
    <row r="45" spans="1:31" x14ac:dyDescent="0.25">
      <c r="B45" s="8"/>
      <c r="C45" s="8"/>
      <c r="D45" s="8"/>
      <c r="E45" s="9"/>
      <c r="F45" s="8"/>
      <c r="G45" s="8"/>
    </row>
  </sheetData>
  <sortState ref="A17:AJ29">
    <sortCondition descending="1" ref="AC17:AC29"/>
  </sortState>
  <mergeCells count="39">
    <mergeCell ref="Y37:AE37"/>
    <mergeCell ref="Y38:AE38"/>
    <mergeCell ref="M42:T42"/>
    <mergeCell ref="M43:T43"/>
    <mergeCell ref="E14:E16"/>
    <mergeCell ref="I14:M14"/>
    <mergeCell ref="N14:S14"/>
    <mergeCell ref="N37:S37"/>
    <mergeCell ref="N38:S38"/>
    <mergeCell ref="D38:G38"/>
    <mergeCell ref="D37:G37"/>
    <mergeCell ref="Y33:AD33"/>
    <mergeCell ref="D34:G34"/>
    <mergeCell ref="Y34:AD34"/>
    <mergeCell ref="D33:G33"/>
    <mergeCell ref="N33:S33"/>
    <mergeCell ref="N34:S34"/>
    <mergeCell ref="AE14:AE16"/>
    <mergeCell ref="A9:AG9"/>
    <mergeCell ref="A10:AG10"/>
    <mergeCell ref="A11:AG11"/>
    <mergeCell ref="A12:AG12"/>
    <mergeCell ref="F14:F16"/>
    <mergeCell ref="H14:H16"/>
    <mergeCell ref="AC14:AC16"/>
    <mergeCell ref="AD14:AD16"/>
    <mergeCell ref="AF14:AF16"/>
    <mergeCell ref="AG14:AG16"/>
    <mergeCell ref="I15:M15"/>
    <mergeCell ref="N15:S15"/>
    <mergeCell ref="A14:A16"/>
    <mergeCell ref="G14:G16"/>
    <mergeCell ref="B14:D15"/>
    <mergeCell ref="Z15:AA15"/>
    <mergeCell ref="T15:V15"/>
    <mergeCell ref="X15:Y15"/>
    <mergeCell ref="Z14:AA14"/>
    <mergeCell ref="T14:V14"/>
    <mergeCell ref="X14:Y14"/>
  </mergeCells>
  <conditionalFormatting sqref="AG17:AG29">
    <cfRule type="cellIs" dxfId="3" priority="5" operator="equal">
      <formula>"ept"</formula>
    </cfRule>
  </conditionalFormatting>
  <printOptions horizontalCentered="1"/>
  <pageMargins left="0.15" right="0.15" top="0.25" bottom="0.25" header="0.31496062992126" footer="0.31496062992126"/>
  <pageSetup paperSize="10000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9:AG40"/>
  <sheetViews>
    <sheetView showGridLines="0" topLeftCell="A5" zoomScale="70" zoomScaleNormal="70" workbookViewId="0">
      <selection activeCell="A21" sqref="A21"/>
    </sheetView>
  </sheetViews>
  <sheetFormatPr defaultRowHeight="15" x14ac:dyDescent="0.25"/>
  <cols>
    <col min="1" max="1" width="4.140625" customWidth="1"/>
    <col min="2" max="2" width="14.85546875" bestFit="1" customWidth="1"/>
    <col min="3" max="3" width="15.42578125" bestFit="1" customWidth="1"/>
    <col min="4" max="4" width="5" customWidth="1"/>
    <col min="5" max="5" width="17.42578125" customWidth="1"/>
    <col min="6" max="6" width="9.5703125" customWidth="1"/>
    <col min="7" max="7" width="7.7109375" customWidth="1"/>
    <col min="8" max="8" width="10.5703125" style="1" customWidth="1"/>
    <col min="9" max="26" width="5.7109375" customWidth="1"/>
    <col min="27" max="27" width="5.7109375" style="2" customWidth="1"/>
    <col min="28" max="28" width="7.85546875" style="2" customWidth="1"/>
    <col min="29" max="29" width="8.7109375" style="3" customWidth="1"/>
    <col min="31" max="31" width="11.42578125" customWidth="1"/>
    <col min="32" max="32" width="12" customWidth="1"/>
    <col min="33" max="33" width="8.7109375" customWidth="1"/>
  </cols>
  <sheetData>
    <row r="9" spans="1:33" s="18" customFormat="1" ht="19.5" x14ac:dyDescent="0.3">
      <c r="A9" s="97" t="s">
        <v>71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</row>
    <row r="10" spans="1:33" s="18" customFormat="1" ht="19.5" x14ac:dyDescent="0.3">
      <c r="A10" s="97" t="s">
        <v>99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</row>
    <row r="11" spans="1:33" s="18" customFormat="1" ht="19.5" x14ac:dyDescent="0.3">
      <c r="A11" s="97" t="s">
        <v>21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</row>
    <row r="12" spans="1:33" s="18" customFormat="1" ht="19.5" x14ac:dyDescent="0.3">
      <c r="A12" s="97" t="s">
        <v>84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</row>
    <row r="14" spans="1:33" s="11" customFormat="1" ht="75" customHeight="1" x14ac:dyDescent="0.25">
      <c r="A14" s="91" t="s">
        <v>0</v>
      </c>
      <c r="B14" s="91" t="s">
        <v>1</v>
      </c>
      <c r="C14" s="91"/>
      <c r="D14" s="91"/>
      <c r="E14" s="91" t="s">
        <v>2</v>
      </c>
      <c r="F14" s="91" t="s">
        <v>63</v>
      </c>
      <c r="G14" s="98" t="s">
        <v>32</v>
      </c>
      <c r="H14" s="91" t="s">
        <v>4</v>
      </c>
      <c r="I14" s="103" t="s">
        <v>5</v>
      </c>
      <c r="J14" s="103"/>
      <c r="K14" s="103"/>
      <c r="L14" s="103"/>
      <c r="M14" s="103"/>
      <c r="N14" s="103" t="s">
        <v>6</v>
      </c>
      <c r="O14" s="103"/>
      <c r="P14" s="103"/>
      <c r="Q14" s="103"/>
      <c r="R14" s="103"/>
      <c r="S14" s="103"/>
      <c r="T14" s="103" t="s">
        <v>66</v>
      </c>
      <c r="U14" s="103"/>
      <c r="V14" s="103"/>
      <c r="W14" s="74" t="s">
        <v>67</v>
      </c>
      <c r="X14" s="103" t="s">
        <v>68</v>
      </c>
      <c r="Y14" s="103"/>
      <c r="Z14" s="103" t="s">
        <v>69</v>
      </c>
      <c r="AA14" s="103"/>
      <c r="AB14" s="25" t="s">
        <v>70</v>
      </c>
      <c r="AC14" s="98" t="s">
        <v>59</v>
      </c>
      <c r="AD14" s="98" t="s">
        <v>31</v>
      </c>
      <c r="AE14" s="98" t="s">
        <v>81</v>
      </c>
      <c r="AF14" s="98" t="s">
        <v>60</v>
      </c>
      <c r="AG14" s="98" t="s">
        <v>22</v>
      </c>
    </row>
    <row r="15" spans="1:33" s="12" customFormat="1" x14ac:dyDescent="0.25">
      <c r="A15" s="91"/>
      <c r="B15" s="91"/>
      <c r="C15" s="91"/>
      <c r="D15" s="91"/>
      <c r="E15" s="91"/>
      <c r="F15" s="91"/>
      <c r="G15" s="99"/>
      <c r="H15" s="91"/>
      <c r="I15" s="102" t="s">
        <v>7</v>
      </c>
      <c r="J15" s="102"/>
      <c r="K15" s="102"/>
      <c r="L15" s="102"/>
      <c r="M15" s="102"/>
      <c r="N15" s="102" t="s">
        <v>8</v>
      </c>
      <c r="O15" s="102"/>
      <c r="P15" s="102"/>
      <c r="Q15" s="102"/>
      <c r="R15" s="102"/>
      <c r="S15" s="102"/>
      <c r="T15" s="102" t="s">
        <v>9</v>
      </c>
      <c r="U15" s="102"/>
      <c r="V15" s="102"/>
      <c r="W15" s="24" t="s">
        <v>8</v>
      </c>
      <c r="X15" s="102" t="s">
        <v>9</v>
      </c>
      <c r="Y15" s="102"/>
      <c r="Z15" s="102" t="s">
        <v>9</v>
      </c>
      <c r="AA15" s="102"/>
      <c r="AB15" s="24" t="s">
        <v>7</v>
      </c>
      <c r="AC15" s="99"/>
      <c r="AD15" s="99"/>
      <c r="AE15" s="99"/>
      <c r="AF15" s="99"/>
      <c r="AG15" s="99"/>
    </row>
    <row r="16" spans="1:33" s="11" customFormat="1" ht="63" customHeight="1" x14ac:dyDescent="0.25">
      <c r="A16" s="91"/>
      <c r="B16" s="25" t="s">
        <v>10</v>
      </c>
      <c r="C16" s="25" t="s">
        <v>11</v>
      </c>
      <c r="D16" s="25" t="s">
        <v>12</v>
      </c>
      <c r="E16" s="91"/>
      <c r="F16" s="91"/>
      <c r="G16" s="100"/>
      <c r="H16" s="91"/>
      <c r="I16" s="25" t="s">
        <v>13</v>
      </c>
      <c r="J16" s="25" t="s">
        <v>14</v>
      </c>
      <c r="K16" s="25" t="s">
        <v>53</v>
      </c>
      <c r="L16" s="25" t="s">
        <v>14</v>
      </c>
      <c r="M16" s="25" t="s">
        <v>15</v>
      </c>
      <c r="N16" s="25" t="s">
        <v>16</v>
      </c>
      <c r="O16" s="25" t="s">
        <v>17</v>
      </c>
      <c r="P16" s="25" t="s">
        <v>65</v>
      </c>
      <c r="Q16" s="25" t="s">
        <v>64</v>
      </c>
      <c r="R16" s="25" t="s">
        <v>17</v>
      </c>
      <c r="S16" s="25" t="s">
        <v>15</v>
      </c>
      <c r="T16" s="25" t="s">
        <v>54</v>
      </c>
      <c r="U16" s="25" t="s">
        <v>55</v>
      </c>
      <c r="V16" s="25" t="s">
        <v>15</v>
      </c>
      <c r="W16" s="25" t="s">
        <v>56</v>
      </c>
      <c r="X16" s="25" t="s">
        <v>58</v>
      </c>
      <c r="Y16" s="25" t="s">
        <v>17</v>
      </c>
      <c r="Z16" s="25" t="s">
        <v>61</v>
      </c>
      <c r="AA16" s="25" t="s">
        <v>62</v>
      </c>
      <c r="AB16" s="25" t="s">
        <v>57</v>
      </c>
      <c r="AC16" s="100"/>
      <c r="AD16" s="100"/>
      <c r="AE16" s="100"/>
      <c r="AF16" s="100"/>
      <c r="AG16" s="100"/>
    </row>
    <row r="17" spans="1:33" s="1" customFormat="1" ht="22.5" x14ac:dyDescent="0.25">
      <c r="A17" s="31">
        <v>1</v>
      </c>
      <c r="B17" s="32" t="s">
        <v>199</v>
      </c>
      <c r="C17" s="34" t="s">
        <v>200</v>
      </c>
      <c r="D17" s="35" t="s">
        <v>87</v>
      </c>
      <c r="E17" s="37" t="s">
        <v>201</v>
      </c>
      <c r="F17" s="38" t="s">
        <v>92</v>
      </c>
      <c r="G17" s="31" t="s">
        <v>95</v>
      </c>
      <c r="H17" s="41" t="s">
        <v>96</v>
      </c>
      <c r="I17" s="41">
        <v>2.06</v>
      </c>
      <c r="J17" s="43">
        <v>11</v>
      </c>
      <c r="K17" s="41" t="s">
        <v>197</v>
      </c>
      <c r="L17" s="43">
        <v>5</v>
      </c>
      <c r="M17" s="43">
        <f>L17+J17</f>
        <v>16</v>
      </c>
      <c r="N17" s="31">
        <v>156</v>
      </c>
      <c r="O17" s="43">
        <f>(N17-12)*0.5</f>
        <v>72</v>
      </c>
      <c r="P17" s="40"/>
      <c r="Q17" s="43"/>
      <c r="R17" s="43"/>
      <c r="S17" s="43">
        <v>15</v>
      </c>
      <c r="T17" s="38" t="s">
        <v>98</v>
      </c>
      <c r="U17" s="43">
        <v>10</v>
      </c>
      <c r="V17" s="43">
        <f>U17</f>
        <v>10</v>
      </c>
      <c r="W17" s="43">
        <v>15</v>
      </c>
      <c r="X17" s="31">
        <v>61.11</v>
      </c>
      <c r="Y17" s="46">
        <f>X17*0.1</f>
        <v>6.1110000000000007</v>
      </c>
      <c r="Z17" s="5"/>
      <c r="AA17" s="5"/>
      <c r="AB17" s="43">
        <v>20</v>
      </c>
      <c r="AC17" s="47">
        <f>AB17+AA17+Y17+W17+V17+S17+M17</f>
        <v>82.111000000000004</v>
      </c>
      <c r="AD17" s="43">
        <f>RANK(AC17,$AC$17:$AC$21,0)</f>
        <v>1</v>
      </c>
      <c r="AE17" s="4"/>
      <c r="AF17" s="52">
        <v>9177123511</v>
      </c>
      <c r="AG17" s="75" t="str">
        <f>IF(AC17&gt;=70,"RQA","ept")</f>
        <v>RQA</v>
      </c>
    </row>
    <row r="18" spans="1:33" s="1" customFormat="1" ht="22.5" x14ac:dyDescent="0.25">
      <c r="A18" s="31">
        <v>2</v>
      </c>
      <c r="B18" s="32" t="s">
        <v>205</v>
      </c>
      <c r="C18" s="34" t="s">
        <v>204</v>
      </c>
      <c r="D18" s="31" t="s">
        <v>86</v>
      </c>
      <c r="E18" s="37" t="s">
        <v>203</v>
      </c>
      <c r="F18" s="38" t="s">
        <v>92</v>
      </c>
      <c r="G18" s="31" t="s">
        <v>95</v>
      </c>
      <c r="H18" s="41" t="s">
        <v>96</v>
      </c>
      <c r="I18" s="41">
        <v>1.81</v>
      </c>
      <c r="J18" s="43">
        <v>11</v>
      </c>
      <c r="K18" s="41" t="s">
        <v>197</v>
      </c>
      <c r="L18" s="43">
        <v>5</v>
      </c>
      <c r="M18" s="43">
        <f>L18+J18</f>
        <v>16</v>
      </c>
      <c r="N18" s="31">
        <v>239</v>
      </c>
      <c r="O18" s="43">
        <v>15</v>
      </c>
      <c r="P18" s="41"/>
      <c r="Q18" s="43"/>
      <c r="R18" s="43"/>
      <c r="S18" s="43">
        <f>R18+Q18+O18</f>
        <v>15</v>
      </c>
      <c r="T18" s="45" t="s">
        <v>202</v>
      </c>
      <c r="U18" s="43">
        <v>10</v>
      </c>
      <c r="V18" s="43">
        <f>U18</f>
        <v>10</v>
      </c>
      <c r="W18" s="43">
        <v>15</v>
      </c>
      <c r="X18" s="31">
        <v>41.11</v>
      </c>
      <c r="Y18" s="46">
        <f>X18*0.1</f>
        <v>4.1109999999999998</v>
      </c>
      <c r="Z18" s="5"/>
      <c r="AA18" s="5"/>
      <c r="AB18" s="43">
        <v>20</v>
      </c>
      <c r="AC18" s="47">
        <f>AB18+AA18+Y18+W18+V18+S18+M18</f>
        <v>80.111000000000004</v>
      </c>
      <c r="AD18" s="43">
        <f>RANK(AC18,$AC$17:$AC$21,0)</f>
        <v>2</v>
      </c>
      <c r="AE18" s="4"/>
      <c r="AF18" s="52">
        <v>9233319667</v>
      </c>
      <c r="AG18" s="75" t="str">
        <f>IF(AC18&gt;=70,"RQA","ept")</f>
        <v>RQA</v>
      </c>
    </row>
    <row r="19" spans="1:33" s="1" customFormat="1" ht="22.5" x14ac:dyDescent="0.25">
      <c r="A19" s="31">
        <v>3</v>
      </c>
      <c r="B19" s="85" t="s">
        <v>194</v>
      </c>
      <c r="C19" s="34" t="s">
        <v>195</v>
      </c>
      <c r="D19" s="35" t="s">
        <v>87</v>
      </c>
      <c r="E19" s="37" t="s">
        <v>196</v>
      </c>
      <c r="F19" s="38" t="s">
        <v>92</v>
      </c>
      <c r="G19" s="31" t="s">
        <v>95</v>
      </c>
      <c r="H19" s="41" t="s">
        <v>96</v>
      </c>
      <c r="I19" s="41">
        <v>1.83</v>
      </c>
      <c r="J19" s="43">
        <v>11</v>
      </c>
      <c r="K19" s="41" t="s">
        <v>197</v>
      </c>
      <c r="L19" s="43">
        <v>5</v>
      </c>
      <c r="M19" s="43">
        <f>L19+J19</f>
        <v>16</v>
      </c>
      <c r="N19" s="31">
        <v>90</v>
      </c>
      <c r="O19" s="43">
        <v>15</v>
      </c>
      <c r="P19" s="41"/>
      <c r="Q19" s="43"/>
      <c r="R19" s="43"/>
      <c r="S19" s="43">
        <f>R19+Q19+O19</f>
        <v>15</v>
      </c>
      <c r="T19" s="38" t="s">
        <v>198</v>
      </c>
      <c r="U19" s="43">
        <v>10</v>
      </c>
      <c r="V19" s="43">
        <f>U19</f>
        <v>10</v>
      </c>
      <c r="W19" s="43">
        <v>15</v>
      </c>
      <c r="X19" s="31">
        <v>68.89</v>
      </c>
      <c r="Y19" s="46">
        <f>X19*0.1</f>
        <v>6.8890000000000002</v>
      </c>
      <c r="Z19" s="5"/>
      <c r="AA19" s="5"/>
      <c r="AB19" s="43">
        <v>15.34</v>
      </c>
      <c r="AC19" s="47">
        <f>AB19+AA19+Y19+W19+V19+S19+M19</f>
        <v>78.228999999999999</v>
      </c>
      <c r="AD19" s="43">
        <f>RANK(AC19,$AC$17:$AC$21,0)</f>
        <v>3</v>
      </c>
      <c r="AE19" s="4"/>
      <c r="AF19" s="52">
        <v>9173377198</v>
      </c>
      <c r="AG19" s="75" t="str">
        <f>IF(AC19&gt;=70,"RQA","ept")</f>
        <v>RQA</v>
      </c>
    </row>
    <row r="20" spans="1:33" s="1" customFormat="1" ht="15.75" x14ac:dyDescent="0.25">
      <c r="A20" s="31">
        <v>4</v>
      </c>
      <c r="B20" s="33" t="s">
        <v>216</v>
      </c>
      <c r="C20" s="88" t="s">
        <v>215</v>
      </c>
      <c r="D20" s="36" t="s">
        <v>88</v>
      </c>
      <c r="E20" s="37" t="s">
        <v>188</v>
      </c>
      <c r="F20" s="39" t="s">
        <v>93</v>
      </c>
      <c r="G20" s="31" t="s">
        <v>95</v>
      </c>
      <c r="H20" s="41" t="s">
        <v>214</v>
      </c>
      <c r="I20" s="31">
        <v>1.96</v>
      </c>
      <c r="J20" s="43">
        <v>11</v>
      </c>
      <c r="K20" s="31"/>
      <c r="L20" s="43"/>
      <c r="M20" s="43">
        <f>L20+J20</f>
        <v>11</v>
      </c>
      <c r="N20" s="31">
        <f>10*12</f>
        <v>120</v>
      </c>
      <c r="O20" s="43">
        <f>(N20-12)*0.5</f>
        <v>54</v>
      </c>
      <c r="P20" s="41"/>
      <c r="Q20" s="41"/>
      <c r="R20" s="43"/>
      <c r="S20" s="43">
        <v>15</v>
      </c>
      <c r="T20" s="45" t="s">
        <v>202</v>
      </c>
      <c r="U20" s="43">
        <v>10</v>
      </c>
      <c r="V20" s="43">
        <f>U20</f>
        <v>10</v>
      </c>
      <c r="W20" s="43">
        <v>15</v>
      </c>
      <c r="X20" s="31">
        <v>58.89</v>
      </c>
      <c r="Y20" s="46">
        <f>X20*0.1</f>
        <v>5.8890000000000002</v>
      </c>
      <c r="Z20" s="5"/>
      <c r="AA20" s="5"/>
      <c r="AB20" s="43">
        <v>20</v>
      </c>
      <c r="AC20" s="47">
        <f>AB20+AA20+Y20+W20+V20+S20+M20</f>
        <v>76.888999999999996</v>
      </c>
      <c r="AD20" s="43">
        <f>RANK(AC20,$AC$17:$AC$21,0)</f>
        <v>4</v>
      </c>
      <c r="AE20" s="4"/>
      <c r="AF20" s="52">
        <v>9958319852</v>
      </c>
      <c r="AG20" s="75" t="str">
        <f>IF(AC20&gt;=70,"RQA","ept")</f>
        <v>RQA</v>
      </c>
    </row>
    <row r="21" spans="1:33" s="1" customFormat="1" ht="15.75" x14ac:dyDescent="0.25">
      <c r="A21" s="31">
        <v>5</v>
      </c>
      <c r="B21" s="32" t="s">
        <v>85</v>
      </c>
      <c r="C21" s="48" t="s">
        <v>89</v>
      </c>
      <c r="D21" s="31" t="s">
        <v>90</v>
      </c>
      <c r="E21" s="37" t="s">
        <v>94</v>
      </c>
      <c r="F21" s="38" t="s">
        <v>92</v>
      </c>
      <c r="G21" s="31" t="s">
        <v>95</v>
      </c>
      <c r="H21" s="41" t="s">
        <v>96</v>
      </c>
      <c r="I21" s="41">
        <v>2.0299999999999998</v>
      </c>
      <c r="J21" s="43">
        <v>11</v>
      </c>
      <c r="K21" s="41"/>
      <c r="L21" s="43"/>
      <c r="M21" s="43">
        <f>L21+J21</f>
        <v>11</v>
      </c>
      <c r="N21" s="31">
        <v>73</v>
      </c>
      <c r="O21" s="43">
        <v>15</v>
      </c>
      <c r="P21" s="41"/>
      <c r="Q21" s="43"/>
      <c r="R21" s="43"/>
      <c r="S21" s="43">
        <f>R21+Q21+O21</f>
        <v>15</v>
      </c>
      <c r="T21" s="45" t="s">
        <v>97</v>
      </c>
      <c r="U21" s="43">
        <v>10</v>
      </c>
      <c r="V21" s="43">
        <f>U21</f>
        <v>10</v>
      </c>
      <c r="W21" s="43">
        <v>15</v>
      </c>
      <c r="X21" s="31">
        <v>66.67</v>
      </c>
      <c r="Y21" s="46">
        <f>X21*0.1</f>
        <v>6.6670000000000007</v>
      </c>
      <c r="Z21" s="5"/>
      <c r="AA21" s="5"/>
      <c r="AB21" s="43">
        <v>17.5</v>
      </c>
      <c r="AC21" s="47">
        <f>AB21+AA21+Y21+W21+V21+S21+M21</f>
        <v>75.167000000000002</v>
      </c>
      <c r="AD21" s="43">
        <f>RANK(AC21,$AC$17:$AC$21,0)</f>
        <v>5</v>
      </c>
      <c r="AE21" s="4"/>
      <c r="AF21" s="52">
        <v>9471158290</v>
      </c>
      <c r="AG21" s="75" t="str">
        <f>IF(AC21&gt;=70,"RQA","ept")</f>
        <v>RQA</v>
      </c>
    </row>
    <row r="27" spans="1:33" x14ac:dyDescent="0.25">
      <c r="A27" t="s">
        <v>20</v>
      </c>
    </row>
    <row r="29" spans="1:33" x14ac:dyDescent="0.25">
      <c r="B29" s="8"/>
      <c r="C29" s="8"/>
      <c r="D29" s="8"/>
      <c r="E29" s="8"/>
      <c r="F29" s="8"/>
      <c r="G29" s="8"/>
      <c r="H29" s="9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33" ht="19.5" x14ac:dyDescent="0.3">
      <c r="B30" s="8"/>
      <c r="C30" s="8"/>
      <c r="D30" s="101" t="s">
        <v>74</v>
      </c>
      <c r="E30" s="101"/>
      <c r="F30" s="101"/>
      <c r="G30" s="101"/>
      <c r="H30" s="18"/>
      <c r="I30" s="18"/>
      <c r="L30" s="101" t="s">
        <v>78</v>
      </c>
      <c r="M30" s="101"/>
      <c r="N30" s="101"/>
      <c r="O30" s="101"/>
      <c r="P30" s="101"/>
      <c r="Q30" s="101"/>
      <c r="U30" s="101" t="s">
        <v>38</v>
      </c>
      <c r="V30" s="101"/>
      <c r="W30" s="101"/>
      <c r="X30" s="101"/>
      <c r="Z30" s="8"/>
      <c r="AC30" s="101" t="s">
        <v>39</v>
      </c>
      <c r="AD30" s="101"/>
      <c r="AE30" s="101"/>
      <c r="AF30" s="101"/>
      <c r="AG30" s="101"/>
    </row>
    <row r="31" spans="1:33" s="18" customFormat="1" ht="19.5" x14ac:dyDescent="0.3">
      <c r="D31" s="93" t="s">
        <v>25</v>
      </c>
      <c r="E31" s="93"/>
      <c r="F31" s="93"/>
      <c r="G31" s="93"/>
      <c r="L31" s="93" t="s">
        <v>51</v>
      </c>
      <c r="M31" s="93"/>
      <c r="N31" s="93"/>
      <c r="O31" s="93"/>
      <c r="P31" s="93"/>
      <c r="Q31" s="93"/>
      <c r="U31" s="93" t="s">
        <v>36</v>
      </c>
      <c r="V31" s="93"/>
      <c r="W31" s="93"/>
      <c r="X31" s="93"/>
      <c r="Z31" s="14"/>
      <c r="AC31" s="93" t="s">
        <v>36</v>
      </c>
      <c r="AD31" s="93"/>
      <c r="AE31" s="93"/>
      <c r="AF31" s="93"/>
      <c r="AG31" s="93"/>
    </row>
    <row r="32" spans="1:33" s="18" customFormat="1" ht="19.5" x14ac:dyDescent="0.3">
      <c r="X32" s="14"/>
      <c r="Y32" s="14"/>
      <c r="Z32" s="14"/>
    </row>
    <row r="33" spans="1:30" s="18" customFormat="1" ht="19.5" x14ac:dyDescent="0.3">
      <c r="B33" s="14"/>
      <c r="C33" s="14"/>
      <c r="D33" s="14"/>
      <c r="E33" s="14"/>
      <c r="F33" s="14"/>
      <c r="G33" s="101" t="s">
        <v>26</v>
      </c>
      <c r="H33" s="101"/>
      <c r="I33" s="101"/>
      <c r="J33" s="14"/>
      <c r="K33" s="14"/>
      <c r="L33" s="14"/>
      <c r="M33" s="14"/>
      <c r="N33" s="14"/>
      <c r="O33" s="101" t="s">
        <v>40</v>
      </c>
      <c r="P33" s="101"/>
      <c r="Q33" s="101"/>
      <c r="R33" s="101"/>
      <c r="S33" s="101"/>
      <c r="T33" s="101"/>
      <c r="U33" s="14"/>
      <c r="V33" s="14"/>
      <c r="W33" s="14"/>
      <c r="X33" s="101" t="s">
        <v>28</v>
      </c>
      <c r="Y33" s="101"/>
      <c r="Z33" s="101"/>
      <c r="AA33" s="101"/>
      <c r="AB33" s="101"/>
      <c r="AC33" s="101"/>
      <c r="AD33" s="101"/>
    </row>
    <row r="34" spans="1:30" s="18" customFormat="1" ht="19.5" x14ac:dyDescent="0.3">
      <c r="B34" s="14"/>
      <c r="C34" s="14"/>
      <c r="D34" s="14"/>
      <c r="E34" s="14"/>
      <c r="F34" s="14"/>
      <c r="G34" s="93" t="s">
        <v>36</v>
      </c>
      <c r="H34" s="93"/>
      <c r="I34" s="93"/>
      <c r="J34" s="14"/>
      <c r="K34" s="14"/>
      <c r="L34" s="14"/>
      <c r="M34" s="14"/>
      <c r="N34" s="14"/>
      <c r="O34" s="93" t="s">
        <v>83</v>
      </c>
      <c r="P34" s="93"/>
      <c r="Q34" s="93"/>
      <c r="R34" s="93"/>
      <c r="S34" s="93"/>
      <c r="T34" s="93"/>
      <c r="U34" s="14"/>
      <c r="V34" s="14"/>
      <c r="W34" s="14"/>
      <c r="X34" s="93" t="s">
        <v>82</v>
      </c>
      <c r="Y34" s="93"/>
      <c r="Z34" s="93"/>
      <c r="AA34" s="93"/>
      <c r="AB34" s="93"/>
      <c r="AC34" s="93"/>
      <c r="AD34" s="93"/>
    </row>
    <row r="35" spans="1:30" s="18" customFormat="1" ht="19.5" x14ac:dyDescent="0.3">
      <c r="B35" s="21"/>
      <c r="C35" s="21"/>
      <c r="D35" s="21"/>
      <c r="E35" s="21"/>
      <c r="F35" s="17"/>
      <c r="G35" s="16"/>
      <c r="H35" s="16"/>
      <c r="I35" s="16"/>
      <c r="J35" s="16"/>
      <c r="K35" s="16"/>
      <c r="L35" s="16"/>
      <c r="M35" s="21"/>
      <c r="R35" s="14"/>
      <c r="S35" s="21"/>
      <c r="T35" s="21"/>
      <c r="U35" s="21"/>
      <c r="V35" s="21"/>
      <c r="W35" s="21"/>
      <c r="X35" s="21"/>
      <c r="AA35" s="19"/>
      <c r="AB35" s="19"/>
    </row>
    <row r="36" spans="1:30" s="18" customFormat="1" ht="19.5" x14ac:dyDescent="0.3">
      <c r="B36" s="14"/>
      <c r="C36" s="14"/>
      <c r="D36" s="14"/>
      <c r="E36" s="14"/>
      <c r="F36" s="14"/>
      <c r="G36" s="17"/>
      <c r="I36" s="17"/>
      <c r="J36" s="17"/>
      <c r="K36" s="17"/>
      <c r="M36" s="23" t="s">
        <v>73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9"/>
      <c r="AB36" s="19"/>
    </row>
    <row r="37" spans="1:30" s="18" customFormat="1" ht="19.5" x14ac:dyDescent="0.3">
      <c r="G37" s="14"/>
      <c r="I37" s="14"/>
      <c r="J37" s="14"/>
      <c r="K37" s="14"/>
      <c r="L37" s="14"/>
      <c r="M37" s="14"/>
      <c r="S37" s="14"/>
      <c r="T37" s="14"/>
      <c r="AA37" s="19"/>
      <c r="AB37" s="19"/>
    </row>
    <row r="38" spans="1:30" s="18" customFormat="1" ht="19.5" x14ac:dyDescent="0.3">
      <c r="E38" s="15"/>
      <c r="F38" s="14"/>
      <c r="H38" s="16"/>
      <c r="I38" s="16"/>
      <c r="M38" s="101" t="s">
        <v>76</v>
      </c>
      <c r="N38" s="101"/>
      <c r="O38" s="101"/>
      <c r="P38" s="101"/>
      <c r="Q38" s="101"/>
      <c r="R38" s="101"/>
      <c r="S38" s="14"/>
      <c r="T38" s="14"/>
      <c r="AA38" s="19"/>
      <c r="AB38" s="19"/>
    </row>
    <row r="39" spans="1:30" s="18" customFormat="1" ht="19.5" x14ac:dyDescent="0.3">
      <c r="B39" s="17"/>
      <c r="C39" s="17"/>
      <c r="D39" s="17"/>
      <c r="E39" s="15"/>
      <c r="F39" s="14"/>
      <c r="H39" s="17"/>
      <c r="I39" s="17"/>
      <c r="M39" s="93" t="s">
        <v>24</v>
      </c>
      <c r="N39" s="93"/>
      <c r="O39" s="93"/>
      <c r="P39" s="93"/>
      <c r="Q39" s="93"/>
      <c r="R39" s="93"/>
      <c r="S39" s="14"/>
      <c r="T39" s="14"/>
      <c r="AA39" s="19"/>
      <c r="AB39" s="19"/>
    </row>
    <row r="40" spans="1:30" x14ac:dyDescent="0.25">
      <c r="A40" t="s">
        <v>23</v>
      </c>
    </row>
  </sheetData>
  <sortState ref="A17:AG21">
    <sortCondition descending="1" ref="AC17:AC21"/>
  </sortState>
  <mergeCells count="41">
    <mergeCell ref="X34:AD34"/>
    <mergeCell ref="X33:AD33"/>
    <mergeCell ref="A9:AG9"/>
    <mergeCell ref="A11:AG11"/>
    <mergeCell ref="A12:AG12"/>
    <mergeCell ref="A14:A16"/>
    <mergeCell ref="B14:D15"/>
    <mergeCell ref="E14:E16"/>
    <mergeCell ref="F14:F16"/>
    <mergeCell ref="G14:G16"/>
    <mergeCell ref="H14:H16"/>
    <mergeCell ref="I14:M14"/>
    <mergeCell ref="I15:M15"/>
    <mergeCell ref="N14:S14"/>
    <mergeCell ref="T14:V14"/>
    <mergeCell ref="AE14:AE16"/>
    <mergeCell ref="M39:R39"/>
    <mergeCell ref="A10:AG10"/>
    <mergeCell ref="AD14:AD16"/>
    <mergeCell ref="AF14:AF16"/>
    <mergeCell ref="AG14:AG16"/>
    <mergeCell ref="D30:G30"/>
    <mergeCell ref="U30:X30"/>
    <mergeCell ref="AC30:AG30"/>
    <mergeCell ref="D31:G31"/>
    <mergeCell ref="AC31:AG31"/>
    <mergeCell ref="G34:I34"/>
    <mergeCell ref="O34:T34"/>
    <mergeCell ref="M38:R38"/>
    <mergeCell ref="O33:T33"/>
    <mergeCell ref="G33:I33"/>
    <mergeCell ref="Z14:AA14"/>
    <mergeCell ref="L31:Q31"/>
    <mergeCell ref="U31:X31"/>
    <mergeCell ref="L30:Q30"/>
    <mergeCell ref="AC14:AC16"/>
    <mergeCell ref="N15:S15"/>
    <mergeCell ref="T15:V15"/>
    <mergeCell ref="X15:Y15"/>
    <mergeCell ref="Z15:AA15"/>
    <mergeCell ref="X14:Y14"/>
  </mergeCells>
  <conditionalFormatting sqref="AG17:AG21">
    <cfRule type="cellIs" dxfId="2" priority="5" operator="equal">
      <formula>"ept"</formula>
    </cfRule>
  </conditionalFormatting>
  <printOptions horizontalCentered="1"/>
  <pageMargins left="0.15" right="0.15" top="0.5" bottom="0.25" header="0.31496062992126" footer="0.31496062992126"/>
  <pageSetup paperSize="10000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9:AG38"/>
  <sheetViews>
    <sheetView showGridLines="0" topLeftCell="A8" zoomScale="70" zoomScaleNormal="70" zoomScaleSheetLayoutView="77" workbookViewId="0">
      <selection activeCell="A19" sqref="A19:XFD19"/>
    </sheetView>
  </sheetViews>
  <sheetFormatPr defaultRowHeight="15" x14ac:dyDescent="0.25"/>
  <cols>
    <col min="1" max="1" width="4.140625" customWidth="1"/>
    <col min="2" max="2" width="10.85546875" bestFit="1" customWidth="1"/>
    <col min="3" max="3" width="12" bestFit="1" customWidth="1"/>
    <col min="4" max="4" width="4" customWidth="1"/>
    <col min="5" max="5" width="17.42578125" customWidth="1"/>
    <col min="6" max="6" width="12.5703125" customWidth="1"/>
    <col min="7" max="7" width="9.42578125" bestFit="1" customWidth="1"/>
    <col min="8" max="8" width="9.5703125" style="1" customWidth="1"/>
    <col min="9" max="9" width="7.140625" customWidth="1"/>
    <col min="10" max="10" width="9" customWidth="1"/>
    <col min="11" max="11" width="9.140625" customWidth="1"/>
    <col min="12" max="13" width="5.7109375" customWidth="1"/>
    <col min="14" max="15" width="6.85546875" customWidth="1"/>
    <col min="16" max="18" width="5.7109375" customWidth="1"/>
    <col min="19" max="19" width="7.140625" customWidth="1"/>
    <col min="20" max="20" width="10.28515625" customWidth="1"/>
    <col min="21" max="21" width="7.42578125" customWidth="1"/>
    <col min="22" max="22" width="7.28515625" customWidth="1"/>
    <col min="23" max="23" width="8" customWidth="1"/>
    <col min="24" max="24" width="6.42578125" customWidth="1"/>
    <col min="25" max="25" width="6.5703125" customWidth="1"/>
    <col min="26" max="26" width="5.7109375" customWidth="1"/>
    <col min="27" max="27" width="5.7109375" style="2" customWidth="1"/>
    <col min="28" max="28" width="6.7109375" style="2" customWidth="1"/>
    <col min="29" max="29" width="7.85546875" style="3" customWidth="1"/>
    <col min="30" max="30" width="6.42578125" bestFit="1" customWidth="1"/>
    <col min="31" max="31" width="8" customWidth="1"/>
    <col min="32" max="32" width="11.5703125" bestFit="1" customWidth="1"/>
    <col min="33" max="33" width="9.140625" bestFit="1" customWidth="1"/>
  </cols>
  <sheetData>
    <row r="9" spans="1:33" s="18" customFormat="1" ht="19.5" x14ac:dyDescent="0.3">
      <c r="A9" s="97" t="s">
        <v>71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</row>
    <row r="10" spans="1:33" s="18" customFormat="1" ht="19.5" x14ac:dyDescent="0.3">
      <c r="A10" s="97" t="s">
        <v>170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</row>
    <row r="11" spans="1:33" s="18" customFormat="1" ht="19.5" x14ac:dyDescent="0.3">
      <c r="A11" s="97" t="s">
        <v>21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</row>
    <row r="12" spans="1:33" s="18" customFormat="1" ht="19.5" x14ac:dyDescent="0.3">
      <c r="A12" s="97" t="s">
        <v>84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</row>
    <row r="14" spans="1:33" s="11" customFormat="1" ht="75" customHeight="1" x14ac:dyDescent="0.25">
      <c r="A14" s="91" t="s">
        <v>0</v>
      </c>
      <c r="B14" s="91" t="s">
        <v>1</v>
      </c>
      <c r="C14" s="91"/>
      <c r="D14" s="91"/>
      <c r="E14" s="91" t="s">
        <v>2</v>
      </c>
      <c r="F14" s="91" t="s">
        <v>63</v>
      </c>
      <c r="G14" s="98" t="s">
        <v>32</v>
      </c>
      <c r="H14" s="91" t="s">
        <v>4</v>
      </c>
      <c r="I14" s="103" t="s">
        <v>5</v>
      </c>
      <c r="J14" s="103"/>
      <c r="K14" s="103"/>
      <c r="L14" s="103"/>
      <c r="M14" s="103"/>
      <c r="N14" s="103" t="s">
        <v>6</v>
      </c>
      <c r="O14" s="103"/>
      <c r="P14" s="103"/>
      <c r="Q14" s="103"/>
      <c r="R14" s="103"/>
      <c r="S14" s="103"/>
      <c r="T14" s="103" t="s">
        <v>66</v>
      </c>
      <c r="U14" s="103"/>
      <c r="V14" s="103"/>
      <c r="W14" s="78" t="s">
        <v>67</v>
      </c>
      <c r="X14" s="91" t="s">
        <v>68</v>
      </c>
      <c r="Y14" s="91"/>
      <c r="Z14" s="91" t="s">
        <v>69</v>
      </c>
      <c r="AA14" s="91"/>
      <c r="AB14" s="63" t="s">
        <v>70</v>
      </c>
      <c r="AC14" s="98" t="s">
        <v>59</v>
      </c>
      <c r="AD14" s="98" t="s">
        <v>31</v>
      </c>
      <c r="AE14" s="94" t="s">
        <v>81</v>
      </c>
      <c r="AF14" s="98" t="s">
        <v>60</v>
      </c>
      <c r="AG14" s="98" t="s">
        <v>22</v>
      </c>
    </row>
    <row r="15" spans="1:33" s="12" customFormat="1" x14ac:dyDescent="0.25">
      <c r="A15" s="91"/>
      <c r="B15" s="91"/>
      <c r="C15" s="91"/>
      <c r="D15" s="91"/>
      <c r="E15" s="91"/>
      <c r="F15" s="91"/>
      <c r="G15" s="99"/>
      <c r="H15" s="91"/>
      <c r="I15" s="102" t="s">
        <v>7</v>
      </c>
      <c r="J15" s="102"/>
      <c r="K15" s="102"/>
      <c r="L15" s="102"/>
      <c r="M15" s="102"/>
      <c r="N15" s="102" t="s">
        <v>8</v>
      </c>
      <c r="O15" s="102"/>
      <c r="P15" s="102"/>
      <c r="Q15" s="102"/>
      <c r="R15" s="102"/>
      <c r="S15" s="102"/>
      <c r="T15" s="102" t="s">
        <v>9</v>
      </c>
      <c r="U15" s="102"/>
      <c r="V15" s="102"/>
      <c r="W15" s="79" t="s">
        <v>8</v>
      </c>
      <c r="X15" s="92" t="s">
        <v>9</v>
      </c>
      <c r="Y15" s="92"/>
      <c r="Z15" s="92" t="s">
        <v>9</v>
      </c>
      <c r="AA15" s="92"/>
      <c r="AB15" s="79" t="s">
        <v>7</v>
      </c>
      <c r="AC15" s="99"/>
      <c r="AD15" s="99"/>
      <c r="AE15" s="95"/>
      <c r="AF15" s="99"/>
      <c r="AG15" s="99"/>
    </row>
    <row r="16" spans="1:33" s="11" customFormat="1" ht="63" customHeight="1" x14ac:dyDescent="0.25">
      <c r="A16" s="91"/>
      <c r="B16" s="25" t="s">
        <v>10</v>
      </c>
      <c r="C16" s="25" t="s">
        <v>11</v>
      </c>
      <c r="D16" s="25" t="s">
        <v>12</v>
      </c>
      <c r="E16" s="91"/>
      <c r="F16" s="91"/>
      <c r="G16" s="100"/>
      <c r="H16" s="91"/>
      <c r="I16" s="63" t="s">
        <v>13</v>
      </c>
      <c r="J16" s="78" t="s">
        <v>14</v>
      </c>
      <c r="K16" s="78" t="s">
        <v>53</v>
      </c>
      <c r="L16" s="78" t="s">
        <v>14</v>
      </c>
      <c r="M16" s="78" t="s">
        <v>15</v>
      </c>
      <c r="N16" s="78" t="s">
        <v>16</v>
      </c>
      <c r="O16" s="78" t="s">
        <v>17</v>
      </c>
      <c r="P16" s="63" t="s">
        <v>65</v>
      </c>
      <c r="Q16" s="63" t="s">
        <v>64</v>
      </c>
      <c r="R16" s="63" t="s">
        <v>17</v>
      </c>
      <c r="S16" s="78" t="s">
        <v>15</v>
      </c>
      <c r="T16" s="78" t="s">
        <v>54</v>
      </c>
      <c r="U16" s="78" t="s">
        <v>55</v>
      </c>
      <c r="V16" s="78" t="s">
        <v>15</v>
      </c>
      <c r="W16" s="78" t="s">
        <v>56</v>
      </c>
      <c r="X16" s="78" t="s">
        <v>58</v>
      </c>
      <c r="Y16" s="78" t="s">
        <v>17</v>
      </c>
      <c r="Z16" s="78" t="s">
        <v>61</v>
      </c>
      <c r="AA16" s="78" t="s">
        <v>62</v>
      </c>
      <c r="AB16" s="78" t="s">
        <v>57</v>
      </c>
      <c r="AC16" s="100"/>
      <c r="AD16" s="100"/>
      <c r="AE16" s="96"/>
      <c r="AF16" s="100"/>
      <c r="AG16" s="100"/>
    </row>
    <row r="17" spans="1:33" s="1" customFormat="1" ht="18" x14ac:dyDescent="0.25">
      <c r="A17" s="31">
        <v>1</v>
      </c>
      <c r="B17" s="33" t="s">
        <v>161</v>
      </c>
      <c r="C17" s="59" t="s">
        <v>164</v>
      </c>
      <c r="D17" s="58" t="s">
        <v>119</v>
      </c>
      <c r="E17" s="49" t="s">
        <v>165</v>
      </c>
      <c r="F17" s="39" t="s">
        <v>93</v>
      </c>
      <c r="G17" s="42" t="s">
        <v>95</v>
      </c>
      <c r="H17" s="41" t="s">
        <v>155</v>
      </c>
      <c r="I17" s="31">
        <v>1.71</v>
      </c>
      <c r="J17" s="43">
        <v>11</v>
      </c>
      <c r="K17" s="42"/>
      <c r="L17" s="43"/>
      <c r="M17" s="43">
        <f t="shared" ref="M17:M23" si="0">L17+J17</f>
        <v>11</v>
      </c>
      <c r="N17" s="31">
        <v>81</v>
      </c>
      <c r="O17" s="70">
        <v>15</v>
      </c>
      <c r="P17" s="5"/>
      <c r="Q17" s="5"/>
      <c r="R17" s="5"/>
      <c r="S17" s="43">
        <f t="shared" ref="S17:S23" si="1">R17+P17+O17</f>
        <v>15</v>
      </c>
      <c r="T17" s="51" t="s">
        <v>138</v>
      </c>
      <c r="U17" s="31">
        <v>10</v>
      </c>
      <c r="V17" s="43">
        <f t="shared" ref="V17:V23" si="2">U17</f>
        <v>10</v>
      </c>
      <c r="W17" s="72">
        <v>15</v>
      </c>
      <c r="X17" s="73">
        <v>81.11</v>
      </c>
      <c r="Y17" s="46">
        <f t="shared" ref="Y17:Y23" si="3">X17*0.1</f>
        <v>8.1110000000000007</v>
      </c>
      <c r="Z17" s="5"/>
      <c r="AA17" s="5"/>
      <c r="AB17" s="53">
        <v>20</v>
      </c>
      <c r="AC17" s="47">
        <f t="shared" ref="AC17:AC23" si="4">AB17+AA17+Y17+W17+V17+S17+M17</f>
        <v>79.111000000000004</v>
      </c>
      <c r="AD17" s="54">
        <f t="shared" ref="AD17:AD23" si="5">RANK(AC17,$AC$17:$AC$23,0)</f>
        <v>1</v>
      </c>
      <c r="AE17" s="4"/>
      <c r="AF17" s="50">
        <v>9177150157</v>
      </c>
      <c r="AG17" s="5" t="str">
        <f t="shared" ref="AG17:AG23" si="6">IF(AC17&gt;=70,"RQA","Below")</f>
        <v>RQA</v>
      </c>
    </row>
    <row r="18" spans="1:33" s="1" customFormat="1" ht="22.5" x14ac:dyDescent="0.25">
      <c r="A18" s="31">
        <v>2</v>
      </c>
      <c r="B18" s="32" t="s">
        <v>220</v>
      </c>
      <c r="C18" s="48" t="s">
        <v>219</v>
      </c>
      <c r="D18" s="35" t="s">
        <v>208</v>
      </c>
      <c r="E18" s="41" t="s">
        <v>218</v>
      </c>
      <c r="F18" s="38" t="s">
        <v>92</v>
      </c>
      <c r="G18" s="31" t="s">
        <v>95</v>
      </c>
      <c r="H18" s="41" t="s">
        <v>187</v>
      </c>
      <c r="I18" s="31">
        <v>1.85</v>
      </c>
      <c r="J18" s="43">
        <v>11</v>
      </c>
      <c r="K18" s="31" t="s">
        <v>217</v>
      </c>
      <c r="L18" s="43">
        <v>3</v>
      </c>
      <c r="M18" s="43">
        <f t="shared" si="0"/>
        <v>14</v>
      </c>
      <c r="N18" s="31">
        <v>36</v>
      </c>
      <c r="O18" s="70">
        <f>(N18-12)*0.5</f>
        <v>12</v>
      </c>
      <c r="P18" s="5"/>
      <c r="Q18" s="5"/>
      <c r="R18" s="5"/>
      <c r="S18" s="43">
        <f t="shared" si="1"/>
        <v>12</v>
      </c>
      <c r="T18" s="37" t="s">
        <v>186</v>
      </c>
      <c r="U18" s="31">
        <v>10</v>
      </c>
      <c r="V18" s="43">
        <f t="shared" si="2"/>
        <v>10</v>
      </c>
      <c r="W18" s="72">
        <v>15</v>
      </c>
      <c r="X18" s="73">
        <v>69.37</v>
      </c>
      <c r="Y18" s="46">
        <f t="shared" si="3"/>
        <v>6.9370000000000012</v>
      </c>
      <c r="Z18" s="5"/>
      <c r="AA18" s="5"/>
      <c r="AB18" s="54">
        <v>20</v>
      </c>
      <c r="AC18" s="47">
        <f t="shared" si="4"/>
        <v>77.936999999999998</v>
      </c>
      <c r="AD18" s="54">
        <f t="shared" si="5"/>
        <v>2</v>
      </c>
      <c r="AE18" s="4"/>
      <c r="AF18" s="50">
        <v>9473402814</v>
      </c>
      <c r="AG18" s="5" t="str">
        <f t="shared" si="6"/>
        <v>RQA</v>
      </c>
    </row>
    <row r="19" spans="1:33" s="1" customFormat="1" ht="22.5" x14ac:dyDescent="0.25">
      <c r="A19" s="31">
        <v>6</v>
      </c>
      <c r="B19" s="33" t="s">
        <v>210</v>
      </c>
      <c r="C19" s="59" t="s">
        <v>209</v>
      </c>
      <c r="D19" s="58" t="s">
        <v>208</v>
      </c>
      <c r="E19" s="61" t="s">
        <v>127</v>
      </c>
      <c r="F19" s="39" t="s">
        <v>93</v>
      </c>
      <c r="G19" s="39" t="s">
        <v>207</v>
      </c>
      <c r="H19" s="41" t="s">
        <v>182</v>
      </c>
      <c r="I19" s="31">
        <v>1.87</v>
      </c>
      <c r="J19" s="43">
        <v>11</v>
      </c>
      <c r="K19" s="31"/>
      <c r="L19" s="43"/>
      <c r="M19" s="43">
        <f t="shared" si="0"/>
        <v>11</v>
      </c>
      <c r="N19" s="31">
        <v>67</v>
      </c>
      <c r="O19" s="70">
        <v>15</v>
      </c>
      <c r="P19" s="5"/>
      <c r="Q19" s="5"/>
      <c r="R19" s="5"/>
      <c r="S19" s="43">
        <f t="shared" si="1"/>
        <v>15</v>
      </c>
      <c r="T19" s="51" t="s">
        <v>206</v>
      </c>
      <c r="U19" s="31">
        <v>10</v>
      </c>
      <c r="V19" s="43">
        <f t="shared" si="2"/>
        <v>10</v>
      </c>
      <c r="W19" s="72">
        <v>14</v>
      </c>
      <c r="X19" s="90">
        <v>52.22</v>
      </c>
      <c r="Y19" s="46">
        <f t="shared" si="3"/>
        <v>5.2220000000000004</v>
      </c>
      <c r="Z19" s="5"/>
      <c r="AA19" s="5"/>
      <c r="AB19" s="5">
        <v>20</v>
      </c>
      <c r="AC19" s="47">
        <f t="shared" si="4"/>
        <v>75.222000000000008</v>
      </c>
      <c r="AD19" s="54">
        <f t="shared" si="5"/>
        <v>3</v>
      </c>
      <c r="AE19" s="4"/>
      <c r="AF19" s="50">
        <v>9294059637</v>
      </c>
      <c r="AG19" s="5" t="str">
        <f t="shared" si="6"/>
        <v>RQA</v>
      </c>
    </row>
    <row r="20" spans="1:33" s="1" customFormat="1" x14ac:dyDescent="0.25">
      <c r="A20" s="31">
        <v>3</v>
      </c>
      <c r="B20" s="55" t="s">
        <v>159</v>
      </c>
      <c r="C20" s="57" t="s">
        <v>162</v>
      </c>
      <c r="D20" s="58" t="s">
        <v>115</v>
      </c>
      <c r="E20" s="37" t="s">
        <v>123</v>
      </c>
      <c r="F20" s="38" t="s">
        <v>124</v>
      </c>
      <c r="G20" s="31" t="s">
        <v>95</v>
      </c>
      <c r="H20" s="41" t="s">
        <v>155</v>
      </c>
      <c r="I20" s="31">
        <v>1.84</v>
      </c>
      <c r="J20" s="43">
        <v>11</v>
      </c>
      <c r="K20" s="31" t="s">
        <v>166</v>
      </c>
      <c r="L20" s="43">
        <v>3</v>
      </c>
      <c r="M20" s="43">
        <f t="shared" si="0"/>
        <v>14</v>
      </c>
      <c r="N20" s="31">
        <v>33</v>
      </c>
      <c r="O20" s="70">
        <f>(N20-12)*0.5</f>
        <v>10.5</v>
      </c>
      <c r="P20" s="5"/>
      <c r="Q20" s="5"/>
      <c r="R20" s="5"/>
      <c r="S20" s="43">
        <f t="shared" si="1"/>
        <v>10.5</v>
      </c>
      <c r="T20" s="64" t="s">
        <v>168</v>
      </c>
      <c r="U20" s="31">
        <v>10</v>
      </c>
      <c r="V20" s="43">
        <f t="shared" si="2"/>
        <v>10</v>
      </c>
      <c r="W20" s="80">
        <v>15</v>
      </c>
      <c r="X20" s="73">
        <v>56</v>
      </c>
      <c r="Y20" s="46">
        <f t="shared" si="3"/>
        <v>5.6000000000000005</v>
      </c>
      <c r="Z20" s="5"/>
      <c r="AA20" s="5"/>
      <c r="AB20" s="5">
        <v>20</v>
      </c>
      <c r="AC20" s="47">
        <f t="shared" si="4"/>
        <v>75.099999999999994</v>
      </c>
      <c r="AD20" s="54">
        <f t="shared" si="5"/>
        <v>4</v>
      </c>
      <c r="AE20" s="4"/>
      <c r="AF20" s="50">
        <v>9435336463</v>
      </c>
      <c r="AG20" s="5" t="str">
        <f t="shared" si="6"/>
        <v>RQA</v>
      </c>
    </row>
    <row r="21" spans="1:33" s="1" customFormat="1" x14ac:dyDescent="0.25">
      <c r="A21" s="31">
        <v>4</v>
      </c>
      <c r="B21" s="55" t="s">
        <v>190</v>
      </c>
      <c r="C21" s="57" t="s">
        <v>189</v>
      </c>
      <c r="D21" s="58" t="s">
        <v>87</v>
      </c>
      <c r="E21" s="37" t="s">
        <v>188</v>
      </c>
      <c r="F21" s="38" t="s">
        <v>124</v>
      </c>
      <c r="G21" s="31" t="s">
        <v>95</v>
      </c>
      <c r="H21" s="41" t="s">
        <v>187</v>
      </c>
      <c r="I21" s="31">
        <v>1.67</v>
      </c>
      <c r="J21" s="43">
        <v>12</v>
      </c>
      <c r="K21" s="31"/>
      <c r="L21" s="43"/>
      <c r="M21" s="43">
        <f t="shared" si="0"/>
        <v>12</v>
      </c>
      <c r="N21" s="31">
        <v>77</v>
      </c>
      <c r="O21" s="70">
        <v>15</v>
      </c>
      <c r="P21" s="5"/>
      <c r="Q21" s="5"/>
      <c r="R21" s="5"/>
      <c r="S21" s="43">
        <f t="shared" si="1"/>
        <v>15</v>
      </c>
      <c r="T21" s="37" t="s">
        <v>186</v>
      </c>
      <c r="U21" s="31">
        <v>5</v>
      </c>
      <c r="V21" s="43">
        <f t="shared" si="2"/>
        <v>5</v>
      </c>
      <c r="W21" s="72">
        <v>15</v>
      </c>
      <c r="X21" s="73">
        <v>56.67</v>
      </c>
      <c r="Y21" s="46">
        <f t="shared" si="3"/>
        <v>5.6670000000000007</v>
      </c>
      <c r="Z21" s="5"/>
      <c r="AA21" s="5"/>
      <c r="AB21" s="84">
        <v>20</v>
      </c>
      <c r="AC21" s="47">
        <f t="shared" si="4"/>
        <v>72.667000000000002</v>
      </c>
      <c r="AD21" s="54">
        <f t="shared" si="5"/>
        <v>5</v>
      </c>
      <c r="AE21" s="4"/>
      <c r="AF21" s="50">
        <v>9434213121</v>
      </c>
      <c r="AG21" s="54" t="str">
        <f t="shared" si="6"/>
        <v>RQA</v>
      </c>
    </row>
    <row r="22" spans="1:33" s="1" customFormat="1" ht="22.5" x14ac:dyDescent="0.25">
      <c r="A22" s="31">
        <v>5</v>
      </c>
      <c r="B22" s="55" t="s">
        <v>178</v>
      </c>
      <c r="C22" s="59" t="s">
        <v>179</v>
      </c>
      <c r="D22" s="82" t="s">
        <v>180</v>
      </c>
      <c r="E22" s="83" t="s">
        <v>181</v>
      </c>
      <c r="F22" s="38" t="s">
        <v>124</v>
      </c>
      <c r="G22" s="31" t="s">
        <v>95</v>
      </c>
      <c r="H22" s="41" t="s">
        <v>182</v>
      </c>
      <c r="I22" s="31">
        <v>1.78</v>
      </c>
      <c r="J22" s="43">
        <v>11</v>
      </c>
      <c r="K22" s="31"/>
      <c r="L22" s="43"/>
      <c r="M22" s="43">
        <f t="shared" si="0"/>
        <v>11</v>
      </c>
      <c r="N22" s="31">
        <v>27</v>
      </c>
      <c r="O22" s="70">
        <f>(N22-12)*0.5</f>
        <v>7.5</v>
      </c>
      <c r="P22" s="5"/>
      <c r="Q22" s="5"/>
      <c r="R22" s="5"/>
      <c r="S22" s="43">
        <f t="shared" si="1"/>
        <v>7.5</v>
      </c>
      <c r="T22" s="51" t="s">
        <v>137</v>
      </c>
      <c r="U22" s="31">
        <v>10</v>
      </c>
      <c r="V22" s="43">
        <f t="shared" si="2"/>
        <v>10</v>
      </c>
      <c r="W22" s="72">
        <v>15</v>
      </c>
      <c r="X22" s="73">
        <v>67.78</v>
      </c>
      <c r="Y22" s="46">
        <f t="shared" si="3"/>
        <v>6.7780000000000005</v>
      </c>
      <c r="Z22" s="5"/>
      <c r="AA22" s="5"/>
      <c r="AB22" s="84">
        <v>20</v>
      </c>
      <c r="AC22" s="47">
        <f t="shared" si="4"/>
        <v>70.277999999999992</v>
      </c>
      <c r="AD22" s="54">
        <f t="shared" si="5"/>
        <v>6</v>
      </c>
      <c r="AE22" s="4"/>
      <c r="AF22" s="50">
        <v>9063997235</v>
      </c>
      <c r="AG22" s="5" t="str">
        <f t="shared" si="6"/>
        <v>RQA</v>
      </c>
    </row>
    <row r="23" spans="1:33" s="1" customFormat="1" x14ac:dyDescent="0.25">
      <c r="A23" s="31">
        <v>7</v>
      </c>
      <c r="B23" s="55" t="s">
        <v>160</v>
      </c>
      <c r="C23" s="57" t="s">
        <v>163</v>
      </c>
      <c r="D23" s="58" t="s">
        <v>87</v>
      </c>
      <c r="E23" s="37" t="s">
        <v>123</v>
      </c>
      <c r="F23" s="38" t="s">
        <v>124</v>
      </c>
      <c r="G23" s="31" t="s">
        <v>95</v>
      </c>
      <c r="H23" s="41" t="s">
        <v>155</v>
      </c>
      <c r="I23" s="31">
        <v>1.93</v>
      </c>
      <c r="J23" s="43">
        <v>11</v>
      </c>
      <c r="K23" s="31" t="s">
        <v>167</v>
      </c>
      <c r="L23" s="43">
        <v>3</v>
      </c>
      <c r="M23" s="43">
        <f t="shared" si="0"/>
        <v>14</v>
      </c>
      <c r="N23" s="31">
        <v>24</v>
      </c>
      <c r="O23" s="70">
        <f>(N23-12)*0.5</f>
        <v>6</v>
      </c>
      <c r="P23" s="5"/>
      <c r="Q23" s="5"/>
      <c r="R23" s="5"/>
      <c r="S23" s="43">
        <f t="shared" si="1"/>
        <v>6</v>
      </c>
      <c r="T23" s="64" t="s">
        <v>168</v>
      </c>
      <c r="U23" s="31">
        <v>10</v>
      </c>
      <c r="V23" s="43">
        <f t="shared" si="2"/>
        <v>10</v>
      </c>
      <c r="W23" s="72">
        <v>15</v>
      </c>
      <c r="X23" s="73">
        <v>50</v>
      </c>
      <c r="Y23" s="46">
        <f t="shared" si="3"/>
        <v>5</v>
      </c>
      <c r="Z23" s="5"/>
      <c r="AA23" s="5"/>
      <c r="AB23" s="5">
        <v>20</v>
      </c>
      <c r="AC23" s="47">
        <f t="shared" si="4"/>
        <v>70</v>
      </c>
      <c r="AD23" s="54">
        <f t="shared" si="5"/>
        <v>7</v>
      </c>
      <c r="AE23" s="4"/>
      <c r="AF23" s="50">
        <v>9497806426</v>
      </c>
      <c r="AG23" s="5" t="str">
        <f t="shared" si="6"/>
        <v>RQA</v>
      </c>
    </row>
    <row r="24" spans="1:33" x14ac:dyDescent="0.25">
      <c r="X24" s="2"/>
      <c r="AA24"/>
      <c r="AB24"/>
      <c r="AC24"/>
    </row>
    <row r="26" spans="1:33" x14ac:dyDescent="0.25">
      <c r="A26" t="s">
        <v>20</v>
      </c>
    </row>
    <row r="28" spans="1:33" s="18" customFormat="1" ht="19.5" x14ac:dyDescent="0.3">
      <c r="D28" s="101" t="s">
        <v>74</v>
      </c>
      <c r="E28" s="101"/>
      <c r="F28" s="101"/>
      <c r="G28" s="101"/>
      <c r="I28" s="16"/>
      <c r="L28" s="101" t="s">
        <v>79</v>
      </c>
      <c r="M28" s="101"/>
      <c r="N28" s="101"/>
      <c r="O28" s="101"/>
      <c r="P28" s="101"/>
      <c r="U28" s="101" t="s">
        <v>41</v>
      </c>
      <c r="V28" s="101"/>
      <c r="W28" s="101"/>
      <c r="X28" s="101"/>
      <c r="Y28" s="101"/>
      <c r="Z28" s="14"/>
      <c r="AA28" s="19"/>
      <c r="AB28" s="101" t="s">
        <v>42</v>
      </c>
      <c r="AC28" s="101"/>
      <c r="AD28" s="101"/>
      <c r="AE28" s="101"/>
      <c r="AF28" s="101"/>
      <c r="AG28" s="101"/>
    </row>
    <row r="29" spans="1:33" s="18" customFormat="1" ht="19.5" x14ac:dyDescent="0.3">
      <c r="D29" s="93" t="s">
        <v>25</v>
      </c>
      <c r="E29" s="93"/>
      <c r="F29" s="93"/>
      <c r="G29" s="93"/>
      <c r="I29" s="17"/>
      <c r="L29" s="93" t="s">
        <v>52</v>
      </c>
      <c r="M29" s="93"/>
      <c r="N29" s="93"/>
      <c r="O29" s="93"/>
      <c r="P29" s="93"/>
      <c r="U29" s="93" t="s">
        <v>36</v>
      </c>
      <c r="V29" s="93"/>
      <c r="W29" s="93"/>
      <c r="X29" s="93"/>
      <c r="Y29" s="93"/>
      <c r="Z29" s="14"/>
      <c r="AA29" s="19"/>
      <c r="AB29" s="93" t="s">
        <v>36</v>
      </c>
      <c r="AC29" s="93"/>
      <c r="AD29" s="93"/>
      <c r="AE29" s="93"/>
      <c r="AF29" s="93"/>
      <c r="AG29" s="93"/>
    </row>
    <row r="30" spans="1:33" s="18" customFormat="1" ht="19.5" x14ac:dyDescent="0.3">
      <c r="B30" s="14"/>
      <c r="C30" s="14"/>
      <c r="D30" s="14"/>
      <c r="E30" s="14"/>
      <c r="F30" s="14"/>
      <c r="G30" s="14"/>
      <c r="H30" s="15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9"/>
      <c r="AB30" s="19"/>
    </row>
    <row r="31" spans="1:33" s="18" customFormat="1" ht="19.5" x14ac:dyDescent="0.3">
      <c r="G31" s="101" t="s">
        <v>43</v>
      </c>
      <c r="H31" s="101"/>
      <c r="I31" s="101"/>
      <c r="J31" s="101"/>
      <c r="O31" s="101" t="s">
        <v>44</v>
      </c>
      <c r="P31" s="101"/>
      <c r="Q31" s="101"/>
      <c r="R31" s="101"/>
      <c r="S31" s="101"/>
      <c r="T31" s="101"/>
      <c r="X31" s="101" t="s">
        <v>45</v>
      </c>
      <c r="Y31" s="101"/>
      <c r="Z31" s="101"/>
      <c r="AA31" s="101"/>
      <c r="AB31" s="101"/>
      <c r="AC31" s="101"/>
    </row>
    <row r="32" spans="1:33" s="18" customFormat="1" ht="19.5" x14ac:dyDescent="0.3">
      <c r="G32" s="93" t="s">
        <v>36</v>
      </c>
      <c r="H32" s="93"/>
      <c r="I32" s="93"/>
      <c r="J32" s="93"/>
      <c r="O32" s="93" t="s">
        <v>83</v>
      </c>
      <c r="P32" s="93"/>
      <c r="Q32" s="93"/>
      <c r="R32" s="93"/>
      <c r="S32" s="93"/>
      <c r="T32" s="93"/>
      <c r="X32" s="93" t="s">
        <v>82</v>
      </c>
      <c r="Y32" s="93"/>
      <c r="Z32" s="93"/>
      <c r="AA32" s="93"/>
      <c r="AB32" s="93"/>
      <c r="AC32" s="93"/>
    </row>
    <row r="33" spans="1:28" s="18" customFormat="1" ht="19.5" x14ac:dyDescent="0.3">
      <c r="B33" s="21"/>
      <c r="C33" s="21"/>
      <c r="D33" s="21"/>
      <c r="E33" s="21"/>
      <c r="F33" s="17"/>
      <c r="G33" s="16"/>
      <c r="H33" s="16"/>
      <c r="I33" s="16"/>
      <c r="J33" s="16"/>
      <c r="K33" s="16"/>
      <c r="L33" s="16"/>
      <c r="M33" s="21"/>
      <c r="R33" s="14"/>
      <c r="S33" s="21"/>
      <c r="T33" s="21"/>
      <c r="U33" s="21"/>
      <c r="V33" s="21"/>
      <c r="W33" s="21"/>
      <c r="X33" s="21"/>
      <c r="AA33" s="19"/>
      <c r="AB33" s="19"/>
    </row>
    <row r="34" spans="1:28" s="18" customFormat="1" ht="19.5" x14ac:dyDescent="0.3">
      <c r="B34" s="14"/>
      <c r="C34" s="14"/>
      <c r="D34" s="14"/>
      <c r="E34" s="14"/>
      <c r="F34" s="14"/>
      <c r="G34" s="17"/>
      <c r="H34" s="17"/>
      <c r="I34" s="17"/>
      <c r="J34" s="17"/>
      <c r="L34" s="23" t="s">
        <v>73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9"/>
      <c r="AB34" s="19"/>
    </row>
    <row r="35" spans="1:28" s="18" customFormat="1" ht="19.5" x14ac:dyDescent="0.3">
      <c r="G35" s="14"/>
      <c r="I35" s="14"/>
      <c r="J35" s="14"/>
      <c r="K35" s="14"/>
      <c r="L35" s="14"/>
      <c r="M35" s="14"/>
      <c r="N35" s="14"/>
      <c r="S35" s="14"/>
      <c r="T35" s="14"/>
      <c r="AA35" s="19"/>
      <c r="AB35" s="19"/>
    </row>
    <row r="36" spans="1:28" s="18" customFormat="1" ht="19.5" x14ac:dyDescent="0.3">
      <c r="E36" s="15"/>
      <c r="F36" s="14"/>
      <c r="L36" s="101" t="s">
        <v>76</v>
      </c>
      <c r="M36" s="101"/>
      <c r="N36" s="101"/>
      <c r="O36" s="101"/>
      <c r="P36" s="101"/>
      <c r="Q36" s="101"/>
      <c r="R36" s="101"/>
      <c r="S36" s="14"/>
      <c r="T36" s="14"/>
      <c r="AA36" s="19"/>
      <c r="AB36" s="19"/>
    </row>
    <row r="37" spans="1:28" s="18" customFormat="1" ht="19.5" x14ac:dyDescent="0.3">
      <c r="B37" s="17"/>
      <c r="C37" s="17"/>
      <c r="D37" s="17"/>
      <c r="E37" s="15"/>
      <c r="F37" s="14"/>
      <c r="L37" s="93" t="s">
        <v>24</v>
      </c>
      <c r="M37" s="93"/>
      <c r="N37" s="93"/>
      <c r="O37" s="93"/>
      <c r="P37" s="93"/>
      <c r="Q37" s="93"/>
      <c r="R37" s="93"/>
      <c r="S37" s="14"/>
      <c r="T37" s="14"/>
      <c r="AA37" s="19"/>
      <c r="AB37" s="19"/>
    </row>
    <row r="38" spans="1:28" s="18" customFormat="1" ht="19.5" x14ac:dyDescent="0.3">
      <c r="A38" s="18" t="s">
        <v>23</v>
      </c>
      <c r="H38" s="20"/>
      <c r="AA38" s="19"/>
      <c r="AB38" s="19"/>
    </row>
  </sheetData>
  <sortState ref="A17:AG23">
    <sortCondition descending="1" ref="AC17:AC23"/>
  </sortState>
  <mergeCells count="41">
    <mergeCell ref="L36:R36"/>
    <mergeCell ref="L37:R37"/>
    <mergeCell ref="AB29:AG29"/>
    <mergeCell ref="G31:J31"/>
    <mergeCell ref="O31:T31"/>
    <mergeCell ref="X31:AC31"/>
    <mergeCell ref="G32:J32"/>
    <mergeCell ref="O32:T32"/>
    <mergeCell ref="X32:AC32"/>
    <mergeCell ref="D29:G29"/>
    <mergeCell ref="L29:P29"/>
    <mergeCell ref="U29:Y29"/>
    <mergeCell ref="A9:AG9"/>
    <mergeCell ref="A11:AG11"/>
    <mergeCell ref="A12:AG12"/>
    <mergeCell ref="A14:A16"/>
    <mergeCell ref="B14:D15"/>
    <mergeCell ref="E14:E16"/>
    <mergeCell ref="F14:F16"/>
    <mergeCell ref="G14:G16"/>
    <mergeCell ref="H14:H16"/>
    <mergeCell ref="I14:M14"/>
    <mergeCell ref="I15:M15"/>
    <mergeCell ref="AF14:AF16"/>
    <mergeCell ref="AG14:AG16"/>
    <mergeCell ref="A10:AG10"/>
    <mergeCell ref="AD14:AD16"/>
    <mergeCell ref="D28:G28"/>
    <mergeCell ref="L28:P28"/>
    <mergeCell ref="U28:Y28"/>
    <mergeCell ref="AB28:AG28"/>
    <mergeCell ref="N14:S14"/>
    <mergeCell ref="T14:V14"/>
    <mergeCell ref="X14:Y14"/>
    <mergeCell ref="Z14:AA14"/>
    <mergeCell ref="AC14:AC16"/>
    <mergeCell ref="N15:S15"/>
    <mergeCell ref="T15:V15"/>
    <mergeCell ref="X15:Y15"/>
    <mergeCell ref="Z15:AA15"/>
    <mergeCell ref="AE14:AE16"/>
  </mergeCells>
  <conditionalFormatting sqref="AG17:AG23">
    <cfRule type="cellIs" dxfId="1" priority="6" operator="equal">
      <formula>"Below"</formula>
    </cfRule>
  </conditionalFormatting>
  <printOptions horizontalCentered="1"/>
  <pageMargins left="0.15" right="0.15" top="0.25" bottom="0.25" header="0.31496062992126" footer="0.31496062992126"/>
  <pageSetup paperSize="10000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9:AI34"/>
  <sheetViews>
    <sheetView showGridLines="0" topLeftCell="A5" zoomScale="70" zoomScaleNormal="70" zoomScaleSheetLayoutView="46" zoomScalePageLayoutView="86" workbookViewId="0">
      <selection activeCell="B19" sqref="B19"/>
    </sheetView>
  </sheetViews>
  <sheetFormatPr defaultRowHeight="15" x14ac:dyDescent="0.25"/>
  <cols>
    <col min="1" max="1" width="4.140625" customWidth="1"/>
    <col min="2" max="2" width="10.7109375" bestFit="1" customWidth="1"/>
    <col min="3" max="3" width="11" bestFit="1" customWidth="1"/>
    <col min="4" max="4" width="4" customWidth="1"/>
    <col min="5" max="5" width="17.42578125" customWidth="1"/>
    <col min="6" max="6" width="12.5703125" customWidth="1"/>
    <col min="7" max="7" width="5.42578125" customWidth="1"/>
    <col min="8" max="8" width="9.5703125" style="1" customWidth="1"/>
    <col min="9" max="19" width="5.7109375" customWidth="1"/>
    <col min="20" max="20" width="8.7109375" customWidth="1"/>
    <col min="21" max="23" width="5.7109375" customWidth="1"/>
    <col min="24" max="24" width="7.28515625" customWidth="1"/>
    <col min="25" max="25" width="8.5703125" bestFit="1" customWidth="1"/>
    <col min="26" max="26" width="6.85546875" customWidth="1"/>
    <col min="27" max="28" width="4.7109375" customWidth="1"/>
    <col min="29" max="29" width="7.7109375" customWidth="1"/>
    <col min="30" max="30" width="7" customWidth="1"/>
    <col min="31" max="31" width="5.7109375" style="2" customWidth="1"/>
    <col min="32" max="32" width="7.7109375" style="2" customWidth="1"/>
    <col min="33" max="33" width="13.140625" style="2" customWidth="1"/>
    <col min="34" max="34" width="6.85546875" style="3" customWidth="1"/>
  </cols>
  <sheetData>
    <row r="9" spans="1:35" s="18" customFormat="1" ht="19.5" x14ac:dyDescent="0.3">
      <c r="A9" s="97" t="s">
        <v>72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27"/>
    </row>
    <row r="10" spans="1:35" s="18" customFormat="1" ht="19.5" x14ac:dyDescent="0.3">
      <c r="A10" s="97" t="s">
        <v>221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27"/>
    </row>
    <row r="11" spans="1:35" s="18" customFormat="1" ht="19.5" x14ac:dyDescent="0.3">
      <c r="A11" s="97" t="s">
        <v>21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27"/>
    </row>
    <row r="12" spans="1:35" s="18" customFormat="1" ht="19.5" x14ac:dyDescent="0.3">
      <c r="A12" s="97" t="s">
        <v>84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27"/>
    </row>
    <row r="14" spans="1:35" s="11" customFormat="1" ht="75" customHeight="1" x14ac:dyDescent="0.25">
      <c r="A14" s="98" t="s">
        <v>0</v>
      </c>
      <c r="B14" s="113" t="s">
        <v>1</v>
      </c>
      <c r="C14" s="114"/>
      <c r="D14" s="115"/>
      <c r="E14" s="98" t="s">
        <v>2</v>
      </c>
      <c r="F14" s="98" t="s">
        <v>3</v>
      </c>
      <c r="G14" s="98" t="s">
        <v>32</v>
      </c>
      <c r="H14" s="98" t="s">
        <v>4</v>
      </c>
      <c r="I14" s="107" t="s">
        <v>5</v>
      </c>
      <c r="J14" s="108"/>
      <c r="K14" s="108"/>
      <c r="L14" s="108"/>
      <c r="M14" s="109"/>
      <c r="N14" s="107" t="s">
        <v>6</v>
      </c>
      <c r="O14" s="108"/>
      <c r="P14" s="108"/>
      <c r="Q14" s="108"/>
      <c r="R14" s="108"/>
      <c r="S14" s="109"/>
      <c r="T14" s="107" t="s">
        <v>66</v>
      </c>
      <c r="U14" s="108"/>
      <c r="V14" s="108"/>
      <c r="W14" s="109"/>
      <c r="X14" s="25" t="s">
        <v>67</v>
      </c>
      <c r="Y14" s="107" t="s">
        <v>68</v>
      </c>
      <c r="Z14" s="109"/>
      <c r="AA14" s="107" t="s">
        <v>69</v>
      </c>
      <c r="AB14" s="109"/>
      <c r="AC14" s="25" t="s">
        <v>70</v>
      </c>
      <c r="AD14" s="98" t="s">
        <v>59</v>
      </c>
      <c r="AE14" s="98" t="s">
        <v>31</v>
      </c>
      <c r="AF14" s="110" t="s">
        <v>81</v>
      </c>
      <c r="AG14" s="91" t="s">
        <v>60</v>
      </c>
      <c r="AH14" s="91" t="s">
        <v>22</v>
      </c>
    </row>
    <row r="15" spans="1:35" s="12" customFormat="1" x14ac:dyDescent="0.25">
      <c r="A15" s="99"/>
      <c r="B15" s="116"/>
      <c r="C15" s="117"/>
      <c r="D15" s="118"/>
      <c r="E15" s="99"/>
      <c r="F15" s="99"/>
      <c r="G15" s="99"/>
      <c r="H15" s="99"/>
      <c r="I15" s="104" t="s">
        <v>8</v>
      </c>
      <c r="J15" s="105"/>
      <c r="K15" s="105"/>
      <c r="L15" s="105"/>
      <c r="M15" s="106"/>
      <c r="N15" s="104" t="s">
        <v>7</v>
      </c>
      <c r="O15" s="105"/>
      <c r="P15" s="105"/>
      <c r="Q15" s="105"/>
      <c r="R15" s="105"/>
      <c r="S15" s="106"/>
      <c r="T15" s="104" t="s">
        <v>7</v>
      </c>
      <c r="U15" s="105"/>
      <c r="V15" s="105"/>
      <c r="W15" s="106"/>
      <c r="X15" s="24" t="s">
        <v>8</v>
      </c>
      <c r="Y15" s="104" t="s">
        <v>35</v>
      </c>
      <c r="Z15" s="106"/>
      <c r="AA15" s="104" t="s">
        <v>9</v>
      </c>
      <c r="AB15" s="106"/>
      <c r="AC15" s="24" t="s">
        <v>8</v>
      </c>
      <c r="AD15" s="99"/>
      <c r="AE15" s="99"/>
      <c r="AF15" s="111"/>
      <c r="AG15" s="91"/>
      <c r="AH15" s="91"/>
    </row>
    <row r="16" spans="1:35" s="11" customFormat="1" ht="66" customHeight="1" x14ac:dyDescent="0.25">
      <c r="A16" s="100"/>
      <c r="B16" s="25" t="s">
        <v>10</v>
      </c>
      <c r="C16" s="25" t="s">
        <v>11</v>
      </c>
      <c r="D16" s="25" t="s">
        <v>12</v>
      </c>
      <c r="E16" s="100"/>
      <c r="F16" s="100"/>
      <c r="G16" s="100"/>
      <c r="H16" s="100"/>
      <c r="I16" s="63" t="s">
        <v>13</v>
      </c>
      <c r="J16" s="25" t="s">
        <v>14</v>
      </c>
      <c r="K16" s="25" t="s">
        <v>30</v>
      </c>
      <c r="L16" s="25" t="s">
        <v>14</v>
      </c>
      <c r="M16" s="25" t="s">
        <v>15</v>
      </c>
      <c r="N16" s="25" t="s">
        <v>16</v>
      </c>
      <c r="O16" s="25" t="s">
        <v>17</v>
      </c>
      <c r="P16" s="25" t="s">
        <v>65</v>
      </c>
      <c r="Q16" s="25" t="s">
        <v>64</v>
      </c>
      <c r="R16" s="25" t="s">
        <v>17</v>
      </c>
      <c r="S16" s="25" t="s">
        <v>15</v>
      </c>
      <c r="T16" s="25" t="s">
        <v>33</v>
      </c>
      <c r="U16" s="25" t="s">
        <v>34</v>
      </c>
      <c r="V16" s="30" t="s">
        <v>17</v>
      </c>
      <c r="W16" s="30" t="s">
        <v>15</v>
      </c>
      <c r="X16" s="30" t="s">
        <v>19</v>
      </c>
      <c r="Y16" s="89" t="s">
        <v>58</v>
      </c>
      <c r="Z16" s="89" t="s">
        <v>17</v>
      </c>
      <c r="AA16" s="89" t="s">
        <v>18</v>
      </c>
      <c r="AB16" s="89" t="s">
        <v>17</v>
      </c>
      <c r="AC16" s="89" t="s">
        <v>56</v>
      </c>
      <c r="AD16" s="100"/>
      <c r="AE16" s="100"/>
      <c r="AF16" s="112"/>
      <c r="AG16" s="91"/>
      <c r="AH16" s="91"/>
    </row>
    <row r="17" spans="1:34" s="1" customFormat="1" ht="24" x14ac:dyDescent="0.25">
      <c r="A17" s="31">
        <v>1</v>
      </c>
      <c r="B17" s="55" t="s">
        <v>145</v>
      </c>
      <c r="C17" s="59" t="s">
        <v>148</v>
      </c>
      <c r="D17" s="58" t="s">
        <v>91</v>
      </c>
      <c r="E17" s="69" t="s">
        <v>151</v>
      </c>
      <c r="F17" s="41" t="s">
        <v>152</v>
      </c>
      <c r="G17" s="41" t="s">
        <v>95</v>
      </c>
      <c r="H17" s="37" t="s">
        <v>153</v>
      </c>
      <c r="I17" s="41">
        <v>1.65</v>
      </c>
      <c r="J17" s="43">
        <v>11</v>
      </c>
      <c r="K17" s="31" t="s">
        <v>134</v>
      </c>
      <c r="L17" s="43">
        <v>3</v>
      </c>
      <c r="M17" s="43">
        <f>L17+J17</f>
        <v>14</v>
      </c>
      <c r="N17" s="31">
        <v>150</v>
      </c>
      <c r="O17" s="43">
        <f>(N17-12)*0.5</f>
        <v>69</v>
      </c>
      <c r="P17" s="5"/>
      <c r="Q17" s="5"/>
      <c r="R17" s="5"/>
      <c r="S17" s="43">
        <v>20</v>
      </c>
      <c r="T17" s="51" t="s">
        <v>137</v>
      </c>
      <c r="U17" s="5"/>
      <c r="V17" s="54">
        <v>10</v>
      </c>
      <c r="W17" s="43">
        <f>V17</f>
        <v>10</v>
      </c>
      <c r="X17" s="53">
        <v>15</v>
      </c>
      <c r="Y17" s="31">
        <v>52.22</v>
      </c>
      <c r="Z17" s="71">
        <f>Y17*0.05</f>
        <v>2.6110000000000002</v>
      </c>
      <c r="AA17" s="5"/>
      <c r="AB17" s="5"/>
      <c r="AC17" s="53">
        <v>15</v>
      </c>
      <c r="AD17" s="47">
        <f>AC17+AB17+Z17+X17+W17+S17+M17</f>
        <v>76.611000000000004</v>
      </c>
      <c r="AE17" s="54">
        <f>RANK(AD17,$AD$17:$AD$19,0)</f>
        <v>1</v>
      </c>
      <c r="AF17" s="5"/>
      <c r="AG17" s="52">
        <v>9177078941</v>
      </c>
      <c r="AH17" s="63" t="str">
        <f>IF(AD17&gt;=70,"RQA","Below")</f>
        <v>RQA</v>
      </c>
    </row>
    <row r="18" spans="1:34" s="1" customFormat="1" x14ac:dyDescent="0.25">
      <c r="A18" s="31">
        <v>2</v>
      </c>
      <c r="B18" s="32" t="s">
        <v>146</v>
      </c>
      <c r="C18" s="48" t="s">
        <v>149</v>
      </c>
      <c r="D18" s="35" t="s">
        <v>88</v>
      </c>
      <c r="E18" s="38" t="s">
        <v>154</v>
      </c>
      <c r="F18" s="45" t="s">
        <v>92</v>
      </c>
      <c r="G18" s="41" t="s">
        <v>95</v>
      </c>
      <c r="H18" s="41" t="s">
        <v>155</v>
      </c>
      <c r="I18" s="41">
        <v>1.48</v>
      </c>
      <c r="J18" s="43">
        <v>11</v>
      </c>
      <c r="K18" s="31"/>
      <c r="L18" s="43"/>
      <c r="M18" s="43">
        <f>L18+J18</f>
        <v>11</v>
      </c>
      <c r="N18" s="31">
        <v>151</v>
      </c>
      <c r="O18" s="43">
        <f>(N18-12)*0.5</f>
        <v>69.5</v>
      </c>
      <c r="P18" s="5"/>
      <c r="Q18" s="5"/>
      <c r="R18" s="5"/>
      <c r="S18" s="43">
        <v>20</v>
      </c>
      <c r="T18" s="51" t="s">
        <v>137</v>
      </c>
      <c r="U18" s="5"/>
      <c r="V18" s="54">
        <v>10</v>
      </c>
      <c r="W18" s="43">
        <f>V18</f>
        <v>10</v>
      </c>
      <c r="X18" s="53">
        <v>11</v>
      </c>
      <c r="Y18" s="31">
        <v>63.33</v>
      </c>
      <c r="Z18" s="71">
        <f>Y18*0.05</f>
        <v>3.1665000000000001</v>
      </c>
      <c r="AA18" s="5"/>
      <c r="AB18" s="5"/>
      <c r="AC18" s="53">
        <v>15</v>
      </c>
      <c r="AD18" s="47">
        <f>AC18+AB18+Z18+X18+W18+S18+M18</f>
        <v>70.166499999999999</v>
      </c>
      <c r="AE18" s="54">
        <f>RANK(AD18,$AD$17:$AD$19,0)</f>
        <v>3</v>
      </c>
      <c r="AF18" s="5"/>
      <c r="AG18" s="52">
        <v>9295928065</v>
      </c>
      <c r="AH18" s="63" t="str">
        <f>IF(AD18&gt;=70,"RQA","Below")</f>
        <v>RQA</v>
      </c>
    </row>
    <row r="19" spans="1:34" s="1" customFormat="1" x14ac:dyDescent="0.25">
      <c r="A19" s="31">
        <v>3</v>
      </c>
      <c r="B19" s="68" t="s">
        <v>147</v>
      </c>
      <c r="C19" s="57" t="s">
        <v>150</v>
      </c>
      <c r="D19" s="58" t="s">
        <v>91</v>
      </c>
      <c r="E19" s="38" t="s">
        <v>156</v>
      </c>
      <c r="F19" s="41" t="s">
        <v>157</v>
      </c>
      <c r="G19" s="41" t="s">
        <v>95</v>
      </c>
      <c r="H19" s="41" t="s">
        <v>158</v>
      </c>
      <c r="I19" s="41">
        <v>1.84</v>
      </c>
      <c r="J19" s="43">
        <v>11</v>
      </c>
      <c r="K19" s="31"/>
      <c r="L19" s="43"/>
      <c r="M19" s="43">
        <f>L19+J19</f>
        <v>11</v>
      </c>
      <c r="N19" s="70">
        <f>13*12</f>
        <v>156</v>
      </c>
      <c r="O19" s="43">
        <f>(N19-12)*0.5</f>
        <v>72</v>
      </c>
      <c r="P19" s="5"/>
      <c r="Q19" s="5"/>
      <c r="R19" s="5"/>
      <c r="S19" s="43">
        <v>20</v>
      </c>
      <c r="T19" s="51" t="s">
        <v>137</v>
      </c>
      <c r="U19" s="5"/>
      <c r="V19" s="54">
        <v>10</v>
      </c>
      <c r="W19" s="43">
        <f>V19</f>
        <v>10</v>
      </c>
      <c r="X19" s="53">
        <v>15</v>
      </c>
      <c r="Y19" s="31">
        <v>48.89</v>
      </c>
      <c r="Z19" s="71">
        <f>Y19*0.05</f>
        <v>2.4445000000000001</v>
      </c>
      <c r="AA19" s="5"/>
      <c r="AB19" s="5"/>
      <c r="AC19" s="53">
        <v>14</v>
      </c>
      <c r="AD19" s="47">
        <f>AC19+AB19+Z19+X19+W19+S19+M19</f>
        <v>72.444500000000005</v>
      </c>
      <c r="AE19" s="54">
        <f>RANK(AD19,$AD$17:$AD$19,0)</f>
        <v>2</v>
      </c>
      <c r="AF19" s="5"/>
      <c r="AG19" s="52">
        <v>9332314728</v>
      </c>
      <c r="AH19" s="63" t="str">
        <f>IF(AD19&gt;=70,"RQA","Below")</f>
        <v>RQA</v>
      </c>
    </row>
    <row r="21" spans="1:34" s="18" customFormat="1" ht="19.5" x14ac:dyDescent="0.3">
      <c r="A21" s="18" t="s">
        <v>20</v>
      </c>
      <c r="H21" s="20"/>
      <c r="AE21" s="19"/>
      <c r="AF21" s="19"/>
      <c r="AG21" s="19"/>
    </row>
    <row r="22" spans="1:34" s="18" customFormat="1" ht="19.5" x14ac:dyDescent="0.3">
      <c r="H22" s="20"/>
      <c r="AE22" s="19"/>
      <c r="AF22" s="19"/>
      <c r="AG22" s="19"/>
    </row>
    <row r="23" spans="1:34" s="18" customFormat="1" ht="19.5" x14ac:dyDescent="0.3">
      <c r="D23" s="101" t="s">
        <v>74</v>
      </c>
      <c r="E23" s="101"/>
      <c r="F23" s="101"/>
      <c r="G23" s="101"/>
      <c r="L23" s="101" t="s">
        <v>80</v>
      </c>
      <c r="M23" s="101"/>
      <c r="N23" s="101"/>
      <c r="O23" s="101"/>
      <c r="Q23" s="16"/>
      <c r="T23" s="101" t="s">
        <v>46</v>
      </c>
      <c r="U23" s="101"/>
      <c r="V23" s="101"/>
      <c r="W23" s="101"/>
      <c r="AB23" s="101" t="s">
        <v>47</v>
      </c>
      <c r="AC23" s="101"/>
      <c r="AD23" s="101"/>
      <c r="AE23" s="101"/>
      <c r="AF23" s="28"/>
    </row>
    <row r="24" spans="1:34" s="18" customFormat="1" ht="19.5" x14ac:dyDescent="0.3">
      <c r="D24" s="93" t="s">
        <v>25</v>
      </c>
      <c r="E24" s="93"/>
      <c r="F24" s="93"/>
      <c r="G24" s="93"/>
      <c r="L24" s="93" t="s">
        <v>51</v>
      </c>
      <c r="M24" s="93"/>
      <c r="N24" s="93"/>
      <c r="O24" s="93"/>
      <c r="Q24" s="17"/>
      <c r="T24" s="93" t="s">
        <v>36</v>
      </c>
      <c r="U24" s="93"/>
      <c r="V24" s="93"/>
      <c r="W24" s="93"/>
      <c r="AB24" s="93" t="s">
        <v>36</v>
      </c>
      <c r="AC24" s="93"/>
      <c r="AD24" s="93"/>
      <c r="AE24" s="93"/>
      <c r="AF24" s="29"/>
    </row>
    <row r="25" spans="1:34" s="18" customFormat="1" ht="19.5" x14ac:dyDescent="0.3">
      <c r="H25" s="20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9"/>
      <c r="AE25" s="19"/>
      <c r="AF25" s="19"/>
    </row>
    <row r="26" spans="1:34" s="18" customFormat="1" ht="19.5" x14ac:dyDescent="0.3">
      <c r="B26" s="14"/>
      <c r="C26" s="14"/>
      <c r="D26" s="14"/>
      <c r="E26" s="14"/>
      <c r="F26" s="14"/>
      <c r="G26" s="14"/>
      <c r="H26" s="15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9"/>
      <c r="AE26" s="19"/>
      <c r="AF26" s="19"/>
    </row>
    <row r="27" spans="1:34" s="18" customFormat="1" ht="19.5" x14ac:dyDescent="0.3">
      <c r="G27" s="101" t="s">
        <v>48</v>
      </c>
      <c r="H27" s="101"/>
      <c r="I27" s="101"/>
      <c r="M27" s="16"/>
      <c r="O27" s="101" t="s">
        <v>49</v>
      </c>
      <c r="P27" s="101"/>
      <c r="Q27" s="101"/>
      <c r="R27" s="101"/>
      <c r="S27" s="101"/>
      <c r="W27" s="101" t="s">
        <v>50</v>
      </c>
      <c r="X27" s="101"/>
      <c r="Y27" s="101"/>
      <c r="Z27" s="101"/>
      <c r="AA27" s="101"/>
    </row>
    <row r="28" spans="1:34" s="18" customFormat="1" ht="19.5" x14ac:dyDescent="0.3">
      <c r="G28" s="93" t="s">
        <v>36</v>
      </c>
      <c r="H28" s="93"/>
      <c r="I28" s="93"/>
      <c r="M28" s="17"/>
      <c r="O28" s="93" t="s">
        <v>83</v>
      </c>
      <c r="P28" s="93"/>
      <c r="Q28" s="93"/>
      <c r="R28" s="93"/>
      <c r="S28" s="93"/>
      <c r="V28" s="93" t="s">
        <v>82</v>
      </c>
      <c r="W28" s="93"/>
      <c r="X28" s="93"/>
      <c r="Y28" s="93"/>
      <c r="Z28" s="93"/>
      <c r="AA28" s="93"/>
      <c r="AB28" s="93"/>
    </row>
    <row r="29" spans="1:34" s="18" customFormat="1" ht="19.5" x14ac:dyDescent="0.3">
      <c r="B29" s="21"/>
      <c r="C29" s="21"/>
      <c r="D29" s="21"/>
      <c r="E29" s="21"/>
      <c r="F29" s="17"/>
      <c r="G29" s="17"/>
      <c r="H29" s="21"/>
      <c r="I29" s="21"/>
      <c r="J29" s="21"/>
      <c r="K29" s="21"/>
      <c r="L29" s="21"/>
      <c r="M29" s="21"/>
      <c r="Q29" s="14"/>
      <c r="R29" s="21"/>
      <c r="S29" s="21"/>
      <c r="T29" s="26"/>
      <c r="U29" s="26"/>
      <c r="V29" s="26"/>
      <c r="W29" s="26"/>
      <c r="X29" s="21"/>
      <c r="Y29" s="21"/>
      <c r="Z29" s="21"/>
      <c r="AA29" s="21"/>
      <c r="AD29" s="19"/>
      <c r="AE29" s="19"/>
      <c r="AF29" s="19"/>
    </row>
    <row r="30" spans="1:34" s="18" customFormat="1" ht="19.5" x14ac:dyDescent="0.3">
      <c r="B30" s="14"/>
      <c r="C30" s="14"/>
      <c r="D30" s="14"/>
      <c r="E30" s="14"/>
      <c r="F30" s="14"/>
      <c r="G30" s="17"/>
      <c r="H30" s="17"/>
      <c r="I30" s="17"/>
      <c r="J30" s="17"/>
      <c r="L30" s="14"/>
      <c r="M30" s="14"/>
      <c r="N30" s="14"/>
      <c r="O30" s="23" t="s">
        <v>73</v>
      </c>
      <c r="P30" s="14"/>
      <c r="Q30" s="14"/>
      <c r="S30" s="14"/>
      <c r="T30" s="14"/>
      <c r="U30" s="14"/>
      <c r="V30" s="14"/>
      <c r="AD30" s="19"/>
      <c r="AE30" s="19"/>
      <c r="AF30" s="19"/>
    </row>
    <row r="31" spans="1:34" s="18" customFormat="1" ht="19.5" x14ac:dyDescent="0.3">
      <c r="G31" s="14"/>
      <c r="I31" s="14"/>
      <c r="J31" s="14"/>
      <c r="K31" s="14"/>
      <c r="L31" s="14"/>
      <c r="M31" s="14"/>
      <c r="Q31" s="14"/>
      <c r="S31" s="14"/>
      <c r="T31" s="14"/>
      <c r="U31" s="14"/>
      <c r="V31" s="14"/>
      <c r="AD31" s="19"/>
      <c r="AE31" s="19"/>
      <c r="AF31" s="19"/>
    </row>
    <row r="32" spans="1:34" s="18" customFormat="1" ht="19.5" x14ac:dyDescent="0.3">
      <c r="E32" s="15"/>
      <c r="F32" s="14"/>
      <c r="N32" s="101" t="s">
        <v>76</v>
      </c>
      <c r="O32" s="101"/>
      <c r="P32" s="101"/>
      <c r="Q32" s="101"/>
      <c r="R32" s="101"/>
      <c r="S32" s="101"/>
      <c r="T32" s="101"/>
      <c r="U32" s="14"/>
      <c r="V32" s="14"/>
      <c r="AD32" s="19"/>
      <c r="AE32" s="19"/>
      <c r="AF32" s="19"/>
    </row>
    <row r="33" spans="2:32" s="18" customFormat="1" ht="19.5" x14ac:dyDescent="0.3">
      <c r="B33" s="17"/>
      <c r="C33" s="17"/>
      <c r="D33" s="17"/>
      <c r="E33" s="15"/>
      <c r="F33" s="14"/>
      <c r="N33" s="93" t="s">
        <v>24</v>
      </c>
      <c r="O33" s="93"/>
      <c r="P33" s="93"/>
      <c r="Q33" s="93"/>
      <c r="R33" s="93"/>
      <c r="S33" s="93"/>
      <c r="T33" s="93"/>
      <c r="U33" s="14"/>
      <c r="V33" s="14"/>
      <c r="AD33" s="19"/>
      <c r="AE33" s="19"/>
      <c r="AF33" s="19"/>
    </row>
    <row r="34" spans="2:32" s="18" customFormat="1" ht="19.5" x14ac:dyDescent="0.3">
      <c r="H34" s="20"/>
      <c r="AD34" s="19"/>
      <c r="AE34" s="19"/>
      <c r="AF34" s="19"/>
    </row>
  </sheetData>
  <mergeCells count="41">
    <mergeCell ref="A14:A16"/>
    <mergeCell ref="B14:D15"/>
    <mergeCell ref="E14:E16"/>
    <mergeCell ref="F14:F16"/>
    <mergeCell ref="G14:G16"/>
    <mergeCell ref="G28:I28"/>
    <mergeCell ref="V28:AB28"/>
    <mergeCell ref="AA14:AB14"/>
    <mergeCell ref="T14:W14"/>
    <mergeCell ref="Y14:Z14"/>
    <mergeCell ref="H14:H16"/>
    <mergeCell ref="O28:S28"/>
    <mergeCell ref="AG14:AG16"/>
    <mergeCell ref="G27:I27"/>
    <mergeCell ref="AH14:AH16"/>
    <mergeCell ref="I15:M15"/>
    <mergeCell ref="N15:S15"/>
    <mergeCell ref="AA15:AB15"/>
    <mergeCell ref="T15:W15"/>
    <mergeCell ref="Y15:Z15"/>
    <mergeCell ref="I14:M14"/>
    <mergeCell ref="N14:S14"/>
    <mergeCell ref="W27:AA27"/>
    <mergeCell ref="T23:W23"/>
    <mergeCell ref="AF14:AF16"/>
    <mergeCell ref="N32:T32"/>
    <mergeCell ref="N33:T33"/>
    <mergeCell ref="A9:AH9"/>
    <mergeCell ref="A10:AH10"/>
    <mergeCell ref="A11:AH11"/>
    <mergeCell ref="A12:AH12"/>
    <mergeCell ref="O27:S27"/>
    <mergeCell ref="AB23:AE23"/>
    <mergeCell ref="T24:W24"/>
    <mergeCell ref="AB24:AE24"/>
    <mergeCell ref="D23:G23"/>
    <mergeCell ref="L23:O23"/>
    <mergeCell ref="D24:G24"/>
    <mergeCell ref="L24:O24"/>
    <mergeCell ref="AD14:AD16"/>
    <mergeCell ref="AE14:AE16"/>
  </mergeCells>
  <conditionalFormatting sqref="AH17:AH19">
    <cfRule type="cellIs" dxfId="0" priority="1" operator="equal">
      <formula>"Below"</formula>
    </cfRule>
  </conditionalFormatting>
  <printOptions horizontalCentered="1"/>
  <pageMargins left="0.15" right="0.15" top="0.5" bottom="0.25" header="0.31496062992126" footer="0.31496062992126"/>
  <pageSetup paperSize="10000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SHS-NEW HUMMS</vt:lpstr>
      <vt:lpstr>SHS-NEW ABM</vt:lpstr>
      <vt:lpstr>SHS-NEW STEM</vt:lpstr>
      <vt:lpstr>SHS-NEW TVL</vt:lpstr>
      <vt:lpstr>'SHS-NEW ABM'!Print_Area</vt:lpstr>
      <vt:lpstr>'SHS-NEW HUMMS'!Print_Area</vt:lpstr>
      <vt:lpstr>'SHS-NEW STEM'!Print_Area</vt:lpstr>
      <vt:lpstr>'SHS-NEW TVL'!Print_Area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ASDS-PC</dc:creator>
  <cp:lastModifiedBy>Carmelito M Lauron Sr</cp:lastModifiedBy>
  <cp:lastPrinted>2020-04-06T20:28:17Z</cp:lastPrinted>
  <dcterms:created xsi:type="dcterms:W3CDTF">2020-01-20T03:30:07Z</dcterms:created>
  <dcterms:modified xsi:type="dcterms:W3CDTF">2020-04-09T04:55:06Z</dcterms:modified>
</cp:coreProperties>
</file>